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61" windowWidth="15360" windowHeight="8325" tabRatio="878" activeTab="2"/>
  </bookViews>
  <sheets>
    <sheet name="III.korcsoport" sheetId="1" r:id="rId1"/>
    <sheet name="III.kcs.egyéni" sheetId="2" r:id="rId2"/>
    <sheet name="Versenyszámok" sheetId="3" r:id="rId3"/>
    <sheet name="III.kcs.csapat" sheetId="4" r:id="rId4"/>
    <sheet name="fiú" sheetId="5" r:id="rId5"/>
    <sheet name="lány" sheetId="6" r:id="rId6"/>
  </sheets>
  <definedNames/>
  <calcPr fullCalcOnLoad="1"/>
</workbook>
</file>

<file path=xl/sharedStrings.xml><?xml version="1.0" encoding="utf-8"?>
<sst xmlns="http://schemas.openxmlformats.org/spreadsheetml/2006/main" count="3039" uniqueCount="498">
  <si>
    <t>Pont</t>
  </si>
  <si>
    <t>100 m</t>
  </si>
  <si>
    <t>Távol</t>
  </si>
  <si>
    <t>Súlyl.</t>
  </si>
  <si>
    <t>Kisl.</t>
  </si>
  <si>
    <t>800 m</t>
  </si>
  <si>
    <t>4x100 m</t>
  </si>
  <si>
    <t>300</t>
  </si>
  <si>
    <t>17,00</t>
  </si>
  <si>
    <t>92,00</t>
  </si>
  <si>
    <t>299</t>
  </si>
  <si>
    <t>298</t>
  </si>
  <si>
    <t>297</t>
  </si>
  <si>
    <t>296</t>
  </si>
  <si>
    <t>295</t>
  </si>
  <si>
    <t>294</t>
  </si>
  <si>
    <t>293</t>
  </si>
  <si>
    <t>292</t>
  </si>
  <si>
    <t>291</t>
  </si>
  <si>
    <t>290</t>
  </si>
  <si>
    <t>289</t>
  </si>
  <si>
    <t>288</t>
  </si>
  <si>
    <t>287</t>
  </si>
  <si>
    <t>286</t>
  </si>
  <si>
    <t>285</t>
  </si>
  <si>
    <t>284</t>
  </si>
  <si>
    <t>283</t>
  </si>
  <si>
    <t>282</t>
  </si>
  <si>
    <t>281</t>
  </si>
  <si>
    <t>280</t>
  </si>
  <si>
    <t>279</t>
  </si>
  <si>
    <t>278</t>
  </si>
  <si>
    <t>277</t>
  </si>
  <si>
    <t>276</t>
  </si>
  <si>
    <t>275</t>
  </si>
  <si>
    <t>274</t>
  </si>
  <si>
    <t>273</t>
  </si>
  <si>
    <t>272</t>
  </si>
  <si>
    <t>271</t>
  </si>
  <si>
    <t>270</t>
  </si>
  <si>
    <t>269</t>
  </si>
  <si>
    <t>268</t>
  </si>
  <si>
    <t>267</t>
  </si>
  <si>
    <t>266</t>
  </si>
  <si>
    <t>265</t>
  </si>
  <si>
    <t>264</t>
  </si>
  <si>
    <t>263</t>
  </si>
  <si>
    <t>262</t>
  </si>
  <si>
    <t>261</t>
  </si>
  <si>
    <t>260</t>
  </si>
  <si>
    <t>259</t>
  </si>
  <si>
    <t>258</t>
  </si>
  <si>
    <t>257</t>
  </si>
  <si>
    <t>256</t>
  </si>
  <si>
    <t>255</t>
  </si>
  <si>
    <t>254</t>
  </si>
  <si>
    <t>253</t>
  </si>
  <si>
    <t>252</t>
  </si>
  <si>
    <t>251</t>
  </si>
  <si>
    <t>250</t>
  </si>
  <si>
    <t>249</t>
  </si>
  <si>
    <t>248</t>
  </si>
  <si>
    <t>247</t>
  </si>
  <si>
    <t>246</t>
  </si>
  <si>
    <t>245</t>
  </si>
  <si>
    <t>244</t>
  </si>
  <si>
    <t>243</t>
  </si>
  <si>
    <t>242</t>
  </si>
  <si>
    <t>241</t>
  </si>
  <si>
    <t>240</t>
  </si>
  <si>
    <t>239</t>
  </si>
  <si>
    <t>238</t>
  </si>
  <si>
    <t>237</t>
  </si>
  <si>
    <t>236</t>
  </si>
  <si>
    <t>235</t>
  </si>
  <si>
    <t>234</t>
  </si>
  <si>
    <t>233</t>
  </si>
  <si>
    <t>232</t>
  </si>
  <si>
    <t>231</t>
  </si>
  <si>
    <t>230</t>
  </si>
  <si>
    <t>229</t>
  </si>
  <si>
    <t>228</t>
  </si>
  <si>
    <t>227</t>
  </si>
  <si>
    <t>226</t>
  </si>
  <si>
    <t>225</t>
  </si>
  <si>
    <t>224</t>
  </si>
  <si>
    <t>223</t>
  </si>
  <si>
    <t>222</t>
  </si>
  <si>
    <t>221</t>
  </si>
  <si>
    <t>220</t>
  </si>
  <si>
    <t>219</t>
  </si>
  <si>
    <t>218</t>
  </si>
  <si>
    <t>217</t>
  </si>
  <si>
    <t>216</t>
  </si>
  <si>
    <t>215</t>
  </si>
  <si>
    <t>214</t>
  </si>
  <si>
    <t>213</t>
  </si>
  <si>
    <t>212</t>
  </si>
  <si>
    <t>211</t>
  </si>
  <si>
    <t>210</t>
  </si>
  <si>
    <t>209</t>
  </si>
  <si>
    <t>208</t>
  </si>
  <si>
    <t>207</t>
  </si>
  <si>
    <t>206</t>
  </si>
  <si>
    <t>205</t>
  </si>
  <si>
    <t>204</t>
  </si>
  <si>
    <t>203</t>
  </si>
  <si>
    <t>202</t>
  </si>
  <si>
    <t>201</t>
  </si>
  <si>
    <t>200</t>
  </si>
  <si>
    <t>199</t>
  </si>
  <si>
    <t>198</t>
  </si>
  <si>
    <t>197</t>
  </si>
  <si>
    <t>196</t>
  </si>
  <si>
    <t>195</t>
  </si>
  <si>
    <t>194</t>
  </si>
  <si>
    <t>193</t>
  </si>
  <si>
    <t>192</t>
  </si>
  <si>
    <t>191</t>
  </si>
  <si>
    <t>190</t>
  </si>
  <si>
    <t>189</t>
  </si>
  <si>
    <t>188</t>
  </si>
  <si>
    <t>187</t>
  </si>
  <si>
    <t>186</t>
  </si>
  <si>
    <t>185</t>
  </si>
  <si>
    <t>184</t>
  </si>
  <si>
    <t>183</t>
  </si>
  <si>
    <t>182</t>
  </si>
  <si>
    <t>181</t>
  </si>
  <si>
    <t>180</t>
  </si>
  <si>
    <t>179</t>
  </si>
  <si>
    <t>178</t>
  </si>
  <si>
    <t>177</t>
  </si>
  <si>
    <t>176</t>
  </si>
  <si>
    <t>175</t>
  </si>
  <si>
    <t>174</t>
  </si>
  <si>
    <t>173</t>
  </si>
  <si>
    <t>172</t>
  </si>
  <si>
    <t>171</t>
  </si>
  <si>
    <t>170</t>
  </si>
  <si>
    <t>169</t>
  </si>
  <si>
    <t>168</t>
  </si>
  <si>
    <t>167</t>
  </si>
  <si>
    <t>166</t>
  </si>
  <si>
    <t>165</t>
  </si>
  <si>
    <t>164</t>
  </si>
  <si>
    <t>163</t>
  </si>
  <si>
    <t>162</t>
  </si>
  <si>
    <t>161</t>
  </si>
  <si>
    <t>160</t>
  </si>
  <si>
    <t>159</t>
  </si>
  <si>
    <t>158</t>
  </si>
  <si>
    <t>157</t>
  </si>
  <si>
    <t>156</t>
  </si>
  <si>
    <t>155</t>
  </si>
  <si>
    <t>154</t>
  </si>
  <si>
    <t>153</t>
  </si>
  <si>
    <t>152</t>
  </si>
  <si>
    <t>151</t>
  </si>
  <si>
    <t>150</t>
  </si>
  <si>
    <t>149</t>
  </si>
  <si>
    <t>148</t>
  </si>
  <si>
    <t>147</t>
  </si>
  <si>
    <t>146</t>
  </si>
  <si>
    <t>145</t>
  </si>
  <si>
    <t>144</t>
  </si>
  <si>
    <t>143</t>
  </si>
  <si>
    <t>142</t>
  </si>
  <si>
    <t>141</t>
  </si>
  <si>
    <t>140</t>
  </si>
  <si>
    <t>139</t>
  </si>
  <si>
    <t>138</t>
  </si>
  <si>
    <t>137</t>
  </si>
  <si>
    <t>136</t>
  </si>
  <si>
    <t>135</t>
  </si>
  <si>
    <t>134</t>
  </si>
  <si>
    <t>133</t>
  </si>
  <si>
    <t>132</t>
  </si>
  <si>
    <t>131</t>
  </si>
  <si>
    <t>130</t>
  </si>
  <si>
    <t>129</t>
  </si>
  <si>
    <t>128</t>
  </si>
  <si>
    <t>127</t>
  </si>
  <si>
    <t>126</t>
  </si>
  <si>
    <t>125</t>
  </si>
  <si>
    <t>124</t>
  </si>
  <si>
    <t>123</t>
  </si>
  <si>
    <t>122</t>
  </si>
  <si>
    <t>121</t>
  </si>
  <si>
    <t>120</t>
  </si>
  <si>
    <t>119</t>
  </si>
  <si>
    <t>118</t>
  </si>
  <si>
    <t>117</t>
  </si>
  <si>
    <t>116</t>
  </si>
  <si>
    <t>115</t>
  </si>
  <si>
    <t>114</t>
  </si>
  <si>
    <t>113</t>
  </si>
  <si>
    <t>112</t>
  </si>
  <si>
    <t>111</t>
  </si>
  <si>
    <t>110</t>
  </si>
  <si>
    <t>109</t>
  </si>
  <si>
    <t>108</t>
  </si>
  <si>
    <t>107</t>
  </si>
  <si>
    <t>106</t>
  </si>
  <si>
    <t>105</t>
  </si>
  <si>
    <t>104</t>
  </si>
  <si>
    <t>103</t>
  </si>
  <si>
    <t>102</t>
  </si>
  <si>
    <t>101</t>
  </si>
  <si>
    <t>100</t>
  </si>
  <si>
    <t>99</t>
  </si>
  <si>
    <t>98</t>
  </si>
  <si>
    <t>97</t>
  </si>
  <si>
    <t>96</t>
  </si>
  <si>
    <t>95</t>
  </si>
  <si>
    <t>94</t>
  </si>
  <si>
    <t>93</t>
  </si>
  <si>
    <t>92</t>
  </si>
  <si>
    <t>91</t>
  </si>
  <si>
    <t>90</t>
  </si>
  <si>
    <t>89</t>
  </si>
  <si>
    <t>88</t>
  </si>
  <si>
    <t>87</t>
  </si>
  <si>
    <t>86</t>
  </si>
  <si>
    <t>85</t>
  </si>
  <si>
    <t>84</t>
  </si>
  <si>
    <t>83</t>
  </si>
  <si>
    <t>82</t>
  </si>
  <si>
    <t>81</t>
  </si>
  <si>
    <t>80</t>
  </si>
  <si>
    <t>79</t>
  </si>
  <si>
    <t>78</t>
  </si>
  <si>
    <t>77</t>
  </si>
  <si>
    <t>76</t>
  </si>
  <si>
    <t>75</t>
  </si>
  <si>
    <t>74</t>
  </si>
  <si>
    <t>73</t>
  </si>
  <si>
    <t>72</t>
  </si>
  <si>
    <t>71</t>
  </si>
  <si>
    <t>70</t>
  </si>
  <si>
    <t>69</t>
  </si>
  <si>
    <t>68</t>
  </si>
  <si>
    <t>67</t>
  </si>
  <si>
    <t>66</t>
  </si>
  <si>
    <t>65</t>
  </si>
  <si>
    <t>64</t>
  </si>
  <si>
    <t>63</t>
  </si>
  <si>
    <t>62</t>
  </si>
  <si>
    <t>61</t>
  </si>
  <si>
    <t>60</t>
  </si>
  <si>
    <t>59</t>
  </si>
  <si>
    <t>58</t>
  </si>
  <si>
    <t>57</t>
  </si>
  <si>
    <t>56</t>
  </si>
  <si>
    <t>55</t>
  </si>
  <si>
    <t>54</t>
  </si>
  <si>
    <t>53</t>
  </si>
  <si>
    <t>52</t>
  </si>
  <si>
    <t>51</t>
  </si>
  <si>
    <t>50</t>
  </si>
  <si>
    <t>49</t>
  </si>
  <si>
    <t>48</t>
  </si>
  <si>
    <t>47</t>
  </si>
  <si>
    <t>46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</si>
  <si>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</si>
  <si>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</si>
  <si>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</si>
  <si>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</si>
  <si>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</si>
  <si>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</si>
  <si>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</si>
  <si>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</si>
  <si>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</si>
  <si>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</si>
  <si>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35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</si>
  <si>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</si>
  <si>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</si>
  <si>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</si>
  <si>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</si>
  <si>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</si>
  <si>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</si>
  <si>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</si>
  <si>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</si>
  <si>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</si>
  <si>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</si>
  <si>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</si>
  <si>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</si>
  <si>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</si>
  <si>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</si>
  <si>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</si>
  <si>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</si>
  <si>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</si>
  <si>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</si>
  <si>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</si>
  <si>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</si>
  <si>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</si>
  <si>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</si>
  <si>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</si>
  <si>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</si>
  <si>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</si>
  <si>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</si>
  <si>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</si>
  <si>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</si>
  <si>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</si>
  <si>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</si>
  <si>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</si>
  <si>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</si>
  <si>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</si>
  <si>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</si>
  <si>
    <t>0</t>
  </si>
  <si>
    <t>100m</t>
  </si>
  <si>
    <t>név</t>
  </si>
  <si>
    <t>neme</t>
  </si>
  <si>
    <t>iskola</t>
  </si>
  <si>
    <t>távolugrás</t>
  </si>
  <si>
    <t>kislabda-dobás</t>
  </si>
  <si>
    <t>pont</t>
  </si>
  <si>
    <t>Hely</t>
  </si>
  <si>
    <t>ÖSSZ PONT</t>
  </si>
  <si>
    <t>60 m</t>
  </si>
  <si>
    <t>6,22</t>
  </si>
  <si>
    <t>40 m</t>
  </si>
  <si>
    <t>600 m</t>
  </si>
  <si>
    <t>4x50 m</t>
  </si>
  <si>
    <t>5,10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</si>
  <si>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</si>
  <si>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</si>
  <si>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</si>
  <si>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</si>
  <si>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</si>
  <si>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</si>
  <si>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</si>
  <si>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</si>
  <si>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</si>
  <si>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</si>
  <si>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</si>
  <si>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</si>
  <si>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</si>
  <si>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</si>
  <si>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</si>
  <si>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</si>
  <si>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</si>
  <si>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</si>
  <si>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</si>
  <si>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</si>
  <si>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</si>
  <si>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</si>
  <si>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</si>
  <si>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</si>
  <si>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</si>
  <si>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</si>
  <si>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</si>
  <si>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Cservenák Jácint</t>
  </si>
  <si>
    <t>Gyuricska Kevin</t>
  </si>
  <si>
    <t>Simon Botond</t>
  </si>
  <si>
    <t>Rédling Kevin</t>
  </si>
  <si>
    <t>Kubik Ádám</t>
  </si>
  <si>
    <t>Modory Csongor</t>
  </si>
  <si>
    <t>Buda Károly</t>
  </si>
  <si>
    <t>Fischl Sámuel</t>
  </si>
  <si>
    <t>Csabina Martin</t>
  </si>
  <si>
    <t>F-Vm.</t>
  </si>
  <si>
    <t>SZIK</t>
  </si>
  <si>
    <t>Szabó-Pál Bálint</t>
  </si>
  <si>
    <t>Ertl Martin</t>
  </si>
  <si>
    <t>Juhász Milán</t>
  </si>
  <si>
    <t>Tóth Kristóf</t>
  </si>
  <si>
    <t>Nagy Botond</t>
  </si>
  <si>
    <t>Fábián Zsanett</t>
  </si>
  <si>
    <t>Horváth Panna</t>
  </si>
  <si>
    <t>Szheily Zsófia</t>
  </si>
  <si>
    <t>Ódor Réka</t>
  </si>
  <si>
    <t>Hosszú Jázmin</t>
  </si>
  <si>
    <t>Pál Zsófia</t>
  </si>
  <si>
    <t>Kiskovács Luca</t>
  </si>
  <si>
    <t>Rába Enikő</t>
  </si>
  <si>
    <t>Gyenge Fruzsina</t>
  </si>
  <si>
    <t>Horváth Zsófia</t>
  </si>
  <si>
    <t>Pozsonyi Csenge</t>
  </si>
  <si>
    <t>Bartha Laura</t>
  </si>
  <si>
    <t>Bernáth Ramóna</t>
  </si>
  <si>
    <t>Farkas Zsóka</t>
  </si>
  <si>
    <t>Kéthely Loretta</t>
  </si>
  <si>
    <t>Bóday Kamilla</t>
  </si>
  <si>
    <t>Németh Nóra</t>
  </si>
  <si>
    <t>Rezneki Fanni</t>
  </si>
  <si>
    <t>Bali Réka</t>
  </si>
  <si>
    <t>Hosszú Eszter</t>
  </si>
  <si>
    <t>Sztarácsek Nóra</t>
  </si>
  <si>
    <t>Bolla Vanda</t>
  </si>
  <si>
    <t>Soós Bálint</t>
  </si>
  <si>
    <t>Magyp.</t>
  </si>
  <si>
    <t>Hancsarov Bence</t>
  </si>
  <si>
    <t>Rózsa Csongor</t>
  </si>
  <si>
    <t>Borsi Benedek</t>
  </si>
  <si>
    <t>Papp Szilárd</t>
  </si>
  <si>
    <t>Irócki Gellért</t>
  </si>
  <si>
    <t>Borsos</t>
  </si>
  <si>
    <t>Hoffman Andrea</t>
  </si>
  <si>
    <t>Szabó Kíra</t>
  </si>
  <si>
    <t>Kiss Virág</t>
  </si>
  <si>
    <t>Magyarósi Fanni</t>
  </si>
  <si>
    <t>Ancsik Adél</t>
  </si>
  <si>
    <t>Mód Kinga</t>
  </si>
  <si>
    <t>Bognár Dani</t>
  </si>
  <si>
    <t>Benke Krisztofer</t>
  </si>
  <si>
    <t>Takács Bálint</t>
  </si>
  <si>
    <t>Zsáki Olivér</t>
  </si>
  <si>
    <t>Trunka Botond</t>
  </si>
  <si>
    <t>Szabó Botond</t>
  </si>
  <si>
    <t>Csincsi Dominik</t>
  </si>
  <si>
    <t>Kovács Gábor</t>
  </si>
  <si>
    <t>Zsáki Ákos</t>
  </si>
  <si>
    <t>Grőber Máté</t>
  </si>
  <si>
    <t>Horváth Valentin</t>
  </si>
  <si>
    <t>Nizeri-Budai Balázs</t>
  </si>
  <si>
    <t>Horváth Kornél</t>
  </si>
  <si>
    <t>Ajkarendek</t>
  </si>
  <si>
    <t>Rába Olivér</t>
  </si>
  <si>
    <t>Szalontai Richárd</t>
  </si>
  <si>
    <t>Legát Mihály</t>
  </si>
  <si>
    <t>Nagy Krisztián</t>
  </si>
  <si>
    <t>Tóth Bence</t>
  </si>
  <si>
    <t>Dégi Attila</t>
  </si>
  <si>
    <t>Kislőd</t>
  </si>
  <si>
    <t>Vágner Martin</t>
  </si>
  <si>
    <t>Juhász Gábor</t>
  </si>
  <si>
    <t>Marczona Péter</t>
  </si>
  <si>
    <t>Trombitás Gergő</t>
  </si>
  <si>
    <t>Novák Fruzsina</t>
  </si>
  <si>
    <t>lány</t>
  </si>
  <si>
    <t>fiú</t>
  </si>
  <si>
    <t>György Panna</t>
  </si>
  <si>
    <t>Pálfi Luca</t>
  </si>
  <si>
    <t>Tardos-Hankó Eszter</t>
  </si>
  <si>
    <t>Toman Angelika</t>
  </si>
  <si>
    <t>Daragó Zsófia</t>
  </si>
  <si>
    <t>Szóka Lilia</t>
  </si>
  <si>
    <t>Magyarpolány</t>
  </si>
  <si>
    <t>Fekete-Vm.M.Ált.Iskola</t>
  </si>
  <si>
    <t>Borsos M.Ált.Iskola</t>
  </si>
  <si>
    <t>LÁNYOK</t>
  </si>
  <si>
    <t>FIÚK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</si>
  <si>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</si>
  <si>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</si>
  <si>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</si>
  <si>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</si>
  <si>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</si>
  <si>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</si>
  <si>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</si>
  <si>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</si>
  <si>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</si>
  <si>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</si>
  <si>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</si>
  <si>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</si>
  <si>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</si>
  <si>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</si>
  <si>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</si>
  <si>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</si>
  <si>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</si>
  <si>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</si>
  <si>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</si>
  <si>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</si>
  <si>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</si>
  <si>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</si>
  <si>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</si>
  <si>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</si>
  <si>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</si>
  <si>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</si>
  <si>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</si>
  <si>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</si>
  <si>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</si>
  <si>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</si>
  <si>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</si>
  <si>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</si>
  <si>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</si>
  <si>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</si>
  <si>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</si>
  <si>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</si>
  <si>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</si>
  <si>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</si>
  <si>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</si>
  <si>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</si>
  <si>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</si>
  <si>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</si>
  <si>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</si>
  <si>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</si>
  <si>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</si>
  <si>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</si>
  <si>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</si>
  <si>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</si>
  <si>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</si>
  <si>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</si>
  <si>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</si>
  <si>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LÁNY EGYÉNI ÖSSZETETT</t>
  </si>
  <si>
    <t>FIÚ EGYÉNI ÖSSZETETT</t>
  </si>
  <si>
    <t>távol</t>
  </si>
  <si>
    <t>kislabda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</si>
</sst>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:ss.00"/>
    <numFmt numFmtId="165" formatCode="[$-40E]yyyy\.\ mmmm\ d\."/>
    <numFmt numFmtId="166" formatCode="[$-F400]h:mm:ss\ AM/PM"/>
    <numFmt numFmtId="167" formatCode="mm:ss.0;@"/>
  </numFmts>
  <fonts count="44">
    <font>
      <sz val="10"/>
      <name val="Arial CE"/>
      <family val="0"/>
    </font>
    <font>
      <sz val="11"/>
      <color indexed="8"/>
      <name val="Calibri"/>
      <family val="2"/>
    </font>
    <font>
      <sz val="8"/>
      <name val="Times New Roman CE"/>
      <family val="1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 CE"/>
      <family val="0"/>
    </font>
    <font>
      <sz val="9"/>
      <name val="Arial CE"/>
      <family val="0"/>
    </font>
    <font>
      <b/>
      <sz val="8"/>
      <color indexed="9"/>
      <name val="Arial"/>
      <family val="2"/>
    </font>
    <font>
      <b/>
      <i/>
      <sz val="10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i/>
      <sz val="10"/>
      <color indexed="12"/>
      <name val="Arial CE"/>
      <family val="0"/>
    </font>
    <font>
      <b/>
      <sz val="9"/>
      <color indexed="18"/>
      <name val="Arial CE"/>
      <family val="0"/>
    </font>
    <font>
      <b/>
      <sz val="8"/>
      <color indexed="18"/>
      <name val="Arial CE"/>
      <family val="0"/>
    </font>
    <font>
      <b/>
      <sz val="10"/>
      <color indexed="18"/>
      <name val="Arial CE"/>
      <family val="0"/>
    </font>
    <font>
      <b/>
      <sz val="12"/>
      <color indexed="10"/>
      <name val="Arial CE"/>
      <family val="0"/>
    </font>
    <font>
      <b/>
      <sz val="8"/>
      <color indexed="10"/>
      <name val="Arial CE"/>
      <family val="0"/>
    </font>
    <font>
      <sz val="10"/>
      <color indexed="9"/>
      <name val="Arial CE"/>
      <family val="0"/>
    </font>
    <font>
      <sz val="8"/>
      <name val="Arial CE"/>
      <family val="0"/>
    </font>
    <font>
      <b/>
      <sz val="20"/>
      <color indexed="10"/>
      <name val="Arial CE"/>
      <family val="0"/>
    </font>
    <font>
      <b/>
      <sz val="10"/>
      <name val="Arial"/>
      <family val="2"/>
    </font>
    <font>
      <b/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 CE"/>
      <family val="0"/>
    </font>
    <font>
      <i/>
      <sz val="10"/>
      <name val="Arial CE"/>
      <family val="0"/>
    </font>
    <font>
      <b/>
      <sz val="11"/>
      <color indexed="10"/>
      <name val="Arial CE"/>
      <family val="0"/>
    </font>
    <font>
      <b/>
      <sz val="14"/>
      <color indexed="18"/>
      <name val="Arial CE"/>
      <family val="0"/>
    </font>
    <font>
      <b/>
      <sz val="10"/>
      <color indexed="12"/>
      <name val="Arial CE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 style="thick">
        <color indexed="10"/>
      </left>
      <right style="thin">
        <color indexed="10"/>
      </right>
      <top style="thick">
        <color indexed="10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ck">
        <color indexed="10"/>
      </bottom>
    </border>
    <border>
      <left style="thin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>
        <color indexed="63"/>
      </bottom>
    </border>
    <border>
      <left/>
      <right style="thin"/>
      <top/>
      <bottom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thick">
        <color indexed="10"/>
      </bottom>
    </border>
    <border>
      <left style="thin"/>
      <right style="thick"/>
      <top style="thin"/>
      <bottom style="thick">
        <color indexed="10"/>
      </bottom>
    </border>
    <border>
      <left style="thin"/>
      <right style="thin"/>
      <top style="thick">
        <color indexed="10"/>
      </top>
      <bottom style="thin"/>
    </border>
    <border>
      <left style="thin"/>
      <right style="thick"/>
      <top style="thick">
        <color indexed="10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/>
      <top>
        <color indexed="63"/>
      </top>
      <bottom style="thick">
        <color indexed="10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ck">
        <color indexed="10"/>
      </bottom>
    </border>
    <border>
      <left>
        <color indexed="63"/>
      </left>
      <right style="thin"/>
      <top style="thick">
        <color indexed="10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indexed="10"/>
      </right>
      <top style="thick">
        <color indexed="10"/>
      </top>
      <bottom style="thin">
        <color indexed="10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ck">
        <color indexed="10"/>
      </right>
      <top style="thin">
        <color indexed="10"/>
      </top>
      <bottom style="thin">
        <color indexed="10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ck">
        <color indexed="10"/>
      </bottom>
    </border>
    <border>
      <left style="thin">
        <color indexed="10"/>
      </left>
      <right style="thick">
        <color indexed="10"/>
      </right>
      <top style="thin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7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17" borderId="7" applyNumberFormat="0" applyFont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32" fillId="4" borderId="0" applyNumberFormat="0" applyBorder="0" applyAlignment="0" applyProtection="0"/>
    <xf numFmtId="0" fontId="33" fillId="2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" borderId="0" applyNumberFormat="0" applyBorder="0" applyAlignment="0" applyProtection="0"/>
    <xf numFmtId="0" fontId="37" fillId="23" borderId="0" applyNumberFormat="0" applyBorder="0" applyAlignment="0" applyProtection="0"/>
    <xf numFmtId="0" fontId="38" fillId="22" borderId="1" applyNumberFormat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2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Fill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49" fontId="3" fillId="24" borderId="10" xfId="0" applyNumberFormat="1" applyFont="1" applyFill="1" applyBorder="1" applyAlignment="1">
      <alignment horizontal="right"/>
    </xf>
    <xf numFmtId="49" fontId="3" fillId="24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2" fontId="3" fillId="19" borderId="10" xfId="0" applyNumberFormat="1" applyFont="1" applyFill="1" applyBorder="1" applyAlignment="1">
      <alignment horizontal="center"/>
    </xf>
    <xf numFmtId="1" fontId="3" fillId="19" borderId="10" xfId="0" applyNumberFormat="1" applyFont="1" applyFill="1" applyBorder="1" applyAlignment="1">
      <alignment horizontal="center"/>
    </xf>
    <xf numFmtId="3" fontId="3" fillId="19" borderId="10" xfId="0" applyNumberFormat="1" applyFont="1" applyFill="1" applyBorder="1" applyAlignment="1">
      <alignment horizontal="center"/>
    </xf>
    <xf numFmtId="2" fontId="3" fillId="24" borderId="10" xfId="0" applyNumberFormat="1" applyFont="1" applyFill="1" applyBorder="1" applyAlignment="1">
      <alignment horizontal="right"/>
    </xf>
    <xf numFmtId="1" fontId="3" fillId="24" borderId="10" xfId="0" applyNumberFormat="1" applyFont="1" applyFill="1" applyBorder="1" applyAlignment="1">
      <alignment horizontal="right"/>
    </xf>
    <xf numFmtId="0" fontId="3" fillId="24" borderId="10" xfId="0" applyFont="1" applyFill="1" applyBorder="1" applyAlignment="1">
      <alignment horizontal="right"/>
    </xf>
    <xf numFmtId="2" fontId="4" fillId="19" borderId="10" xfId="0" applyNumberFormat="1" applyFont="1" applyFill="1" applyBorder="1" applyAlignment="1">
      <alignment horizontal="center"/>
    </xf>
    <xf numFmtId="3" fontId="4" fillId="19" borderId="10" xfId="0" applyNumberFormat="1" applyFont="1" applyFill="1" applyBorder="1" applyAlignment="1">
      <alignment horizontal="center"/>
    </xf>
    <xf numFmtId="1" fontId="4" fillId="19" borderId="10" xfId="0" applyNumberFormat="1" applyFont="1" applyFill="1" applyBorder="1" applyAlignment="1">
      <alignment horizontal="center"/>
    </xf>
    <xf numFmtId="1" fontId="3" fillId="10" borderId="10" xfId="0" applyNumberFormat="1" applyFont="1" applyFill="1" applyBorder="1" applyAlignment="1">
      <alignment horizontal="center"/>
    </xf>
    <xf numFmtId="1" fontId="4" fillId="10" borderId="10" xfId="0" applyNumberFormat="1" applyFont="1" applyFill="1" applyBorder="1" applyAlignment="1">
      <alignment horizontal="center"/>
    </xf>
    <xf numFmtId="2" fontId="3" fillId="24" borderId="10" xfId="0" applyNumberFormat="1" applyFont="1" applyFill="1" applyBorder="1" applyAlignment="1">
      <alignment horizontal="center"/>
    </xf>
    <xf numFmtId="1" fontId="3" fillId="24" borderId="10" xfId="0" applyNumberFormat="1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49" fontId="8" fillId="25" borderId="10" xfId="0" applyNumberFormat="1" applyFont="1" applyFill="1" applyBorder="1" applyAlignment="1">
      <alignment horizontal="center"/>
    </xf>
    <xf numFmtId="0" fontId="8" fillId="25" borderId="10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2" fontId="10" fillId="8" borderId="0" xfId="0" applyNumberFormat="1" applyFont="1" applyFill="1" applyAlignment="1">
      <alignment horizontal="center"/>
    </xf>
    <xf numFmtId="1" fontId="10" fillId="8" borderId="0" xfId="0" applyNumberFormat="1" applyFont="1" applyFill="1" applyAlignment="1">
      <alignment horizontal="center"/>
    </xf>
    <xf numFmtId="0" fontId="10" fillId="8" borderId="0" xfId="0" applyFont="1" applyFill="1" applyAlignment="1">
      <alignment horizontal="center"/>
    </xf>
    <xf numFmtId="0" fontId="10" fillId="8" borderId="0" xfId="0" applyNumberFormat="1" applyFont="1" applyFill="1" applyAlignment="1">
      <alignment horizontal="center"/>
    </xf>
    <xf numFmtId="0" fontId="16" fillId="26" borderId="0" xfId="0" applyFont="1" applyFill="1" applyAlignment="1">
      <alignment horizontal="center"/>
    </xf>
    <xf numFmtId="0" fontId="0" fillId="22" borderId="11" xfId="0" applyFill="1" applyBorder="1" applyAlignment="1">
      <alignment horizontal="center" vertical="center"/>
    </xf>
    <xf numFmtId="0" fontId="7" fillId="22" borderId="12" xfId="0" applyFont="1" applyFill="1" applyBorder="1" applyAlignment="1">
      <alignment horizontal="center" vertical="center"/>
    </xf>
    <xf numFmtId="0" fontId="13" fillId="8" borderId="12" xfId="0" applyFont="1" applyFill="1" applyBorder="1" applyAlignment="1">
      <alignment horizontal="center" vertical="center"/>
    </xf>
    <xf numFmtId="0" fontId="14" fillId="8" borderId="12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/>
    </xf>
    <xf numFmtId="0" fontId="17" fillId="26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horizontal="right"/>
    </xf>
    <xf numFmtId="1" fontId="3" fillId="0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49" fontId="8" fillId="25" borderId="10" xfId="0" applyNumberFormat="1" applyFont="1" applyFill="1" applyBorder="1" applyAlignment="1">
      <alignment horizontal="right"/>
    </xf>
    <xf numFmtId="2" fontId="8" fillId="25" borderId="10" xfId="0" applyNumberFormat="1" applyFont="1" applyFill="1" applyBorder="1" applyAlignment="1">
      <alignment horizontal="right"/>
    </xf>
    <xf numFmtId="1" fontId="8" fillId="25" borderId="10" xfId="0" applyNumberFormat="1" applyFont="1" applyFill="1" applyBorder="1" applyAlignment="1">
      <alignment horizontal="right"/>
    </xf>
    <xf numFmtId="0" fontId="8" fillId="25" borderId="10" xfId="0" applyFont="1" applyFill="1" applyBorder="1" applyAlignment="1">
      <alignment horizontal="right"/>
    </xf>
    <xf numFmtId="49" fontId="8" fillId="19" borderId="10" xfId="0" applyNumberFormat="1" applyFont="1" applyFill="1" applyBorder="1" applyAlignment="1">
      <alignment horizontal="center"/>
    </xf>
    <xf numFmtId="2" fontId="15" fillId="24" borderId="0" xfId="0" applyNumberFormat="1" applyFont="1" applyFill="1" applyAlignment="1">
      <alignment horizontal="center"/>
    </xf>
    <xf numFmtId="2" fontId="8" fillId="27" borderId="10" xfId="0" applyNumberFormat="1" applyFont="1" applyFill="1" applyBorder="1" applyAlignment="1">
      <alignment horizontal="right"/>
    </xf>
    <xf numFmtId="0" fontId="8" fillId="27" borderId="10" xfId="0" applyFont="1" applyFill="1" applyBorder="1" applyAlignment="1">
      <alignment horizontal="right"/>
    </xf>
    <xf numFmtId="0" fontId="18" fillId="27" borderId="0" xfId="0" applyFont="1" applyFill="1" applyAlignment="1">
      <alignment/>
    </xf>
    <xf numFmtId="2" fontId="18" fillId="27" borderId="0" xfId="0" applyNumberFormat="1" applyFont="1" applyFill="1" applyAlignment="1">
      <alignment/>
    </xf>
    <xf numFmtId="0" fontId="0" fillId="0" borderId="0" xfId="0" applyAlignment="1">
      <alignment horizontal="center"/>
    </xf>
    <xf numFmtId="164" fontId="10" fillId="8" borderId="0" xfId="0" applyNumberFormat="1" applyFont="1" applyFill="1" applyAlignment="1">
      <alignment horizontal="center"/>
    </xf>
    <xf numFmtId="164" fontId="3" fillId="0" borderId="10" xfId="0" applyNumberFormat="1" applyFont="1" applyFill="1" applyBorder="1" applyAlignment="1">
      <alignment horizontal="right"/>
    </xf>
    <xf numFmtId="164" fontId="4" fillId="0" borderId="10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1" fontId="3" fillId="10" borderId="10" xfId="0" applyNumberFormat="1" applyFont="1" applyFill="1" applyBorder="1" applyAlignment="1">
      <alignment horizontal="center"/>
    </xf>
    <xf numFmtId="1" fontId="4" fillId="10" borderId="10" xfId="0" applyNumberFormat="1" applyFont="1" applyFill="1" applyBorder="1" applyAlignment="1">
      <alignment horizontal="center"/>
    </xf>
    <xf numFmtId="2" fontId="4" fillId="10" borderId="10" xfId="0" applyNumberFormat="1" applyFont="1" applyFill="1" applyBorder="1" applyAlignment="1">
      <alignment horizontal="center"/>
    </xf>
    <xf numFmtId="2" fontId="3" fillId="10" borderId="10" xfId="0" applyNumberFormat="1" applyFont="1" applyFill="1" applyBorder="1" applyAlignment="1">
      <alignment horizontal="center"/>
    </xf>
    <xf numFmtId="0" fontId="15" fillId="24" borderId="0" xfId="0" applyNumberFormat="1" applyFont="1" applyFill="1" applyAlignment="1">
      <alignment horizontal="center"/>
    </xf>
    <xf numFmtId="164" fontId="3" fillId="19" borderId="10" xfId="0" applyNumberFormat="1" applyFont="1" applyFill="1" applyBorder="1" applyAlignment="1">
      <alignment horizontal="center"/>
    </xf>
    <xf numFmtId="164" fontId="4" fillId="19" borderId="10" xfId="0" applyNumberFormat="1" applyFont="1" applyFill="1" applyBorder="1" applyAlignment="1">
      <alignment horizontal="center"/>
    </xf>
    <xf numFmtId="1" fontId="4" fillId="10" borderId="0" xfId="0" applyNumberFormat="1" applyFont="1" applyFill="1" applyBorder="1" applyAlignment="1">
      <alignment horizontal="center"/>
    </xf>
    <xf numFmtId="0" fontId="16" fillId="26" borderId="0" xfId="0" applyNumberFormat="1" applyFont="1" applyFill="1" applyAlignment="1">
      <alignment horizontal="center"/>
    </xf>
    <xf numFmtId="2" fontId="0" fillId="0" borderId="0" xfId="0" applyNumberFormat="1" applyAlignment="1">
      <alignment/>
    </xf>
    <xf numFmtId="1" fontId="15" fillId="24" borderId="0" xfId="0" applyNumberFormat="1" applyFont="1" applyFill="1" applyAlignment="1">
      <alignment horizontal="center"/>
    </xf>
    <xf numFmtId="0" fontId="21" fillId="0" borderId="14" xfId="0" applyFont="1" applyBorder="1" applyAlignment="1">
      <alignment/>
    </xf>
    <xf numFmtId="0" fontId="22" fillId="0" borderId="14" xfId="0" applyFont="1" applyBorder="1" applyAlignment="1">
      <alignment/>
    </xf>
    <xf numFmtId="0" fontId="7" fillId="22" borderId="15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2" fontId="3" fillId="10" borderId="10" xfId="0" applyNumberFormat="1" applyFont="1" applyFill="1" applyBorder="1" applyAlignment="1">
      <alignment horizontal="center"/>
    </xf>
    <xf numFmtId="2" fontId="4" fillId="10" borderId="10" xfId="0" applyNumberFormat="1" applyFont="1" applyFill="1" applyBorder="1" applyAlignment="1">
      <alignment horizontal="center"/>
    </xf>
    <xf numFmtId="167" fontId="3" fillId="0" borderId="10" xfId="0" applyNumberFormat="1" applyFont="1" applyFill="1" applyBorder="1" applyAlignment="1">
      <alignment horizontal="right"/>
    </xf>
    <xf numFmtId="167" fontId="4" fillId="0" borderId="10" xfId="0" applyNumberFormat="1" applyFont="1" applyFill="1" applyBorder="1" applyAlignment="1">
      <alignment horizontal="right"/>
    </xf>
    <xf numFmtId="167" fontId="3" fillId="0" borderId="10" xfId="0" applyNumberFormat="1" applyFont="1" applyFill="1" applyBorder="1" applyAlignment="1">
      <alignment/>
    </xf>
    <xf numFmtId="167" fontId="4" fillId="0" borderId="10" xfId="0" applyNumberFormat="1" applyFont="1" applyFill="1" applyBorder="1" applyAlignment="1">
      <alignment/>
    </xf>
    <xf numFmtId="167" fontId="3" fillId="10" borderId="10" xfId="0" applyNumberFormat="1" applyFont="1" applyFill="1" applyBorder="1" applyAlignment="1">
      <alignment horizontal="center"/>
    </xf>
    <xf numFmtId="167" fontId="4" fillId="10" borderId="10" xfId="0" applyNumberFormat="1" applyFont="1" applyFill="1" applyBorder="1" applyAlignment="1">
      <alignment horizontal="center"/>
    </xf>
    <xf numFmtId="2" fontId="3" fillId="19" borderId="10" xfId="0" applyNumberFormat="1" applyFont="1" applyFill="1" applyBorder="1" applyAlignment="1">
      <alignment horizontal="center"/>
    </xf>
    <xf numFmtId="2" fontId="4" fillId="19" borderId="10" xfId="0" applyNumberFormat="1" applyFont="1" applyFill="1" applyBorder="1" applyAlignment="1">
      <alignment horizontal="center"/>
    </xf>
    <xf numFmtId="2" fontId="4" fillId="19" borderId="10" xfId="0" applyNumberFormat="1" applyFont="1" applyFill="1" applyBorder="1" applyAlignment="1">
      <alignment horizontal="center"/>
    </xf>
    <xf numFmtId="0" fontId="0" fillId="19" borderId="0" xfId="0" applyFill="1" applyAlignment="1">
      <alignment/>
    </xf>
    <xf numFmtId="0" fontId="0" fillId="10" borderId="0" xfId="0" applyFill="1" applyAlignment="1">
      <alignment/>
    </xf>
    <xf numFmtId="0" fontId="12" fillId="0" borderId="0" xfId="0" applyFont="1" applyAlignment="1">
      <alignment horizontal="center" shrinkToFit="1"/>
    </xf>
    <xf numFmtId="0" fontId="0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39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Border="1" applyAlignment="1">
      <alignment/>
    </xf>
    <xf numFmtId="0" fontId="40" fillId="0" borderId="16" xfId="0" applyFont="1" applyBorder="1" applyAlignment="1">
      <alignment/>
    </xf>
    <xf numFmtId="0" fontId="11" fillId="0" borderId="17" xfId="0" applyFont="1" applyBorder="1" applyAlignment="1">
      <alignment vertical="center" wrapText="1"/>
    </xf>
    <xf numFmtId="0" fontId="22" fillId="0" borderId="17" xfId="0" applyFont="1" applyFill="1" applyBorder="1" applyAlignment="1">
      <alignment horizontal="center"/>
    </xf>
    <xf numFmtId="0" fontId="41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0" fillId="24" borderId="0" xfId="0" applyFont="1" applyFill="1" applyAlignment="1">
      <alignment horizontal="center"/>
    </xf>
    <xf numFmtId="0" fontId="22" fillId="0" borderId="17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0" fillId="0" borderId="17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11" fillId="0" borderId="22" xfId="0" applyFont="1" applyBorder="1" applyAlignment="1">
      <alignment vertical="center" wrapText="1"/>
    </xf>
    <xf numFmtId="0" fontId="40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vertical="center" wrapText="1"/>
    </xf>
    <xf numFmtId="0" fontId="0" fillId="0" borderId="24" xfId="0" applyBorder="1" applyAlignment="1">
      <alignment horizontal="center" vertical="center"/>
    </xf>
    <xf numFmtId="0" fontId="0" fillId="0" borderId="24" xfId="0" applyFont="1" applyFill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22" fillId="0" borderId="22" xfId="0" applyFont="1" applyFill="1" applyBorder="1" applyAlignment="1">
      <alignment horizontal="center"/>
    </xf>
    <xf numFmtId="0" fontId="11" fillId="0" borderId="26" xfId="0" applyFont="1" applyBorder="1" applyAlignment="1">
      <alignment vertical="center" wrapText="1"/>
    </xf>
    <xf numFmtId="0" fontId="40" fillId="0" borderId="26" xfId="0" applyFont="1" applyBorder="1" applyAlignment="1">
      <alignment horizontal="center" vertical="center"/>
    </xf>
    <xf numFmtId="0" fontId="22" fillId="0" borderId="26" xfId="0" applyNumberFormat="1" applyFont="1" applyFill="1" applyBorder="1" applyAlignment="1">
      <alignment horizontal="center"/>
    </xf>
    <xf numFmtId="0" fontId="41" fillId="0" borderId="27" xfId="0" applyFont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39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11" fillId="0" borderId="30" xfId="0" applyFont="1" applyBorder="1" applyAlignment="1">
      <alignment vertical="center" wrapText="1"/>
    </xf>
    <xf numFmtId="0" fontId="11" fillId="0" borderId="31" xfId="0" applyFont="1" applyBorder="1" applyAlignment="1">
      <alignment vertical="center" wrapText="1"/>
    </xf>
    <xf numFmtId="0" fontId="11" fillId="0" borderId="32" xfId="0" applyFont="1" applyBorder="1" applyAlignment="1">
      <alignment vertical="center" wrapText="1"/>
    </xf>
    <xf numFmtId="0" fontId="11" fillId="0" borderId="33" xfId="0" applyFont="1" applyBorder="1" applyAlignment="1">
      <alignment vertical="center" wrapText="1"/>
    </xf>
    <xf numFmtId="0" fontId="11" fillId="0" borderId="34" xfId="0" applyFont="1" applyBorder="1" applyAlignment="1">
      <alignment vertical="center" wrapText="1"/>
    </xf>
    <xf numFmtId="0" fontId="42" fillId="22" borderId="35" xfId="0" applyFont="1" applyFill="1" applyBorder="1" applyAlignment="1">
      <alignment horizontal="center" vertical="center" wrapText="1"/>
    </xf>
    <xf numFmtId="0" fontId="42" fillId="22" borderId="36" xfId="0" applyFont="1" applyFill="1" applyBorder="1" applyAlignment="1">
      <alignment horizontal="center" vertical="center" wrapText="1"/>
    </xf>
    <xf numFmtId="0" fontId="42" fillId="22" borderId="37" xfId="0" applyFont="1" applyFill="1" applyBorder="1" applyAlignment="1">
      <alignment horizontal="center" vertical="center" wrapText="1"/>
    </xf>
    <xf numFmtId="0" fontId="42" fillId="22" borderId="38" xfId="0" applyFont="1" applyFill="1" applyBorder="1" applyAlignment="1">
      <alignment horizontal="center" vertical="center" wrapText="1"/>
    </xf>
    <xf numFmtId="0" fontId="42" fillId="22" borderId="39" xfId="0" applyFont="1" applyFill="1" applyBorder="1" applyAlignment="1">
      <alignment horizontal="center" vertical="center" wrapText="1"/>
    </xf>
    <xf numFmtId="0" fontId="42" fillId="22" borderId="40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/>
    </xf>
    <xf numFmtId="0" fontId="0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22" fillId="0" borderId="26" xfId="0" applyFont="1" applyBorder="1" applyAlignment="1">
      <alignment horizontal="center"/>
    </xf>
    <xf numFmtId="0" fontId="5" fillId="0" borderId="29" xfId="0" applyFont="1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9" xfId="0" applyFont="1" applyBorder="1" applyAlignment="1">
      <alignment/>
    </xf>
    <xf numFmtId="0" fontId="0" fillId="0" borderId="41" xfId="0" applyBorder="1" applyAlignment="1">
      <alignment horizontal="center" vertical="center"/>
    </xf>
    <xf numFmtId="0" fontId="16" fillId="24" borderId="42" xfId="0" applyFont="1" applyFill="1" applyBorder="1" applyAlignment="1">
      <alignment horizontal="center"/>
    </xf>
    <xf numFmtId="0" fontId="16" fillId="24" borderId="43" xfId="0" applyFont="1" applyFill="1" applyBorder="1" applyAlignment="1">
      <alignment horizontal="center"/>
    </xf>
    <xf numFmtId="0" fontId="16" fillId="24" borderId="44" xfId="0" applyFont="1" applyFill="1" applyBorder="1" applyAlignment="1">
      <alignment horizontal="center"/>
    </xf>
    <xf numFmtId="0" fontId="16" fillId="24" borderId="45" xfId="0" applyFont="1" applyFill="1" applyBorder="1" applyAlignment="1">
      <alignment horizontal="center"/>
    </xf>
    <xf numFmtId="0" fontId="16" fillId="24" borderId="46" xfId="0" applyFont="1" applyFill="1" applyBorder="1" applyAlignment="1">
      <alignment horizontal="center"/>
    </xf>
    <xf numFmtId="0" fontId="16" fillId="24" borderId="47" xfId="0" applyFont="1" applyFill="1" applyBorder="1" applyAlignment="1">
      <alignment horizontal="center"/>
    </xf>
    <xf numFmtId="0" fontId="21" fillId="0" borderId="17" xfId="0" applyFont="1" applyBorder="1" applyAlignment="1">
      <alignment/>
    </xf>
    <xf numFmtId="0" fontId="11" fillId="0" borderId="17" xfId="0" applyFont="1" applyBorder="1" applyAlignment="1">
      <alignment horizontal="center"/>
    </xf>
    <xf numFmtId="0" fontId="12" fillId="0" borderId="17" xfId="0" applyFont="1" applyBorder="1" applyAlignment="1">
      <alignment horizontal="center" shrinkToFit="1"/>
    </xf>
    <xf numFmtId="0" fontId="10" fillId="8" borderId="17" xfId="0" applyFont="1" applyFill="1" applyBorder="1" applyAlignment="1">
      <alignment horizontal="center"/>
    </xf>
    <xf numFmtId="2" fontId="10" fillId="8" borderId="17" xfId="0" applyNumberFormat="1" applyFont="1" applyFill="1" applyBorder="1" applyAlignment="1">
      <alignment horizontal="center"/>
    </xf>
    <xf numFmtId="164" fontId="10" fillId="8" borderId="17" xfId="0" applyNumberFormat="1" applyFont="1" applyFill="1" applyBorder="1" applyAlignment="1">
      <alignment horizontal="center"/>
    </xf>
    <xf numFmtId="0" fontId="15" fillId="24" borderId="17" xfId="0" applyNumberFormat="1" applyFont="1" applyFill="1" applyBorder="1" applyAlignment="1">
      <alignment horizontal="center"/>
    </xf>
    <xf numFmtId="2" fontId="15" fillId="24" borderId="17" xfId="0" applyNumberFormat="1" applyFont="1" applyFill="1" applyBorder="1" applyAlignment="1">
      <alignment horizontal="center"/>
    </xf>
    <xf numFmtId="0" fontId="16" fillId="26" borderId="18" xfId="0" applyNumberFormat="1" applyFont="1" applyFill="1" applyBorder="1" applyAlignment="1">
      <alignment horizontal="center"/>
    </xf>
    <xf numFmtId="0" fontId="21" fillId="0" borderId="48" xfId="0" applyFont="1" applyBorder="1" applyAlignment="1">
      <alignment/>
    </xf>
    <xf numFmtId="0" fontId="11" fillId="0" borderId="48" xfId="0" applyFont="1" applyBorder="1" applyAlignment="1">
      <alignment horizontal="center"/>
    </xf>
    <xf numFmtId="0" fontId="12" fillId="0" borderId="48" xfId="0" applyFont="1" applyBorder="1" applyAlignment="1">
      <alignment horizontal="center" shrinkToFit="1"/>
    </xf>
    <xf numFmtId="0" fontId="10" fillId="8" borderId="48" xfId="0" applyFont="1" applyFill="1" applyBorder="1" applyAlignment="1">
      <alignment horizontal="center"/>
    </xf>
    <xf numFmtId="2" fontId="10" fillId="8" borderId="48" xfId="0" applyNumberFormat="1" applyFont="1" applyFill="1" applyBorder="1" applyAlignment="1">
      <alignment horizontal="center"/>
    </xf>
    <xf numFmtId="164" fontId="10" fillId="8" borderId="48" xfId="0" applyNumberFormat="1" applyFont="1" applyFill="1" applyBorder="1" applyAlignment="1">
      <alignment horizontal="center"/>
    </xf>
    <xf numFmtId="0" fontId="15" fillId="24" borderId="48" xfId="0" applyNumberFormat="1" applyFont="1" applyFill="1" applyBorder="1" applyAlignment="1">
      <alignment horizontal="center"/>
    </xf>
    <xf numFmtId="2" fontId="15" fillId="24" borderId="48" xfId="0" applyNumberFormat="1" applyFont="1" applyFill="1" applyBorder="1" applyAlignment="1">
      <alignment horizontal="center"/>
    </xf>
    <xf numFmtId="0" fontId="16" fillId="26" borderId="19" xfId="0" applyNumberFormat="1" applyFont="1" applyFill="1" applyBorder="1" applyAlignment="1">
      <alignment horizontal="center"/>
    </xf>
    <xf numFmtId="0" fontId="22" fillId="0" borderId="48" xfId="0" applyFont="1" applyBorder="1" applyAlignment="1">
      <alignment/>
    </xf>
    <xf numFmtId="0" fontId="12" fillId="0" borderId="48" xfId="0" applyFont="1" applyBorder="1" applyAlignment="1">
      <alignment horizontal="center"/>
    </xf>
    <xf numFmtId="0" fontId="22" fillId="0" borderId="48" xfId="0" applyFont="1" applyBorder="1" applyAlignment="1">
      <alignment/>
    </xf>
    <xf numFmtId="0" fontId="21" fillId="0" borderId="48" xfId="0" applyFont="1" applyBorder="1" applyAlignment="1">
      <alignment/>
    </xf>
    <xf numFmtId="1" fontId="15" fillId="24" borderId="48" xfId="0" applyNumberFormat="1" applyFont="1" applyFill="1" applyBorder="1" applyAlignment="1">
      <alignment horizontal="center"/>
    </xf>
    <xf numFmtId="0" fontId="9" fillId="0" borderId="48" xfId="0" applyFont="1" applyBorder="1" applyAlignment="1">
      <alignment/>
    </xf>
    <xf numFmtId="0" fontId="9" fillId="0" borderId="21" xfId="0" applyFont="1" applyBorder="1" applyAlignment="1">
      <alignment/>
    </xf>
    <xf numFmtId="0" fontId="11" fillId="0" borderId="21" xfId="0" applyFont="1" applyBorder="1" applyAlignment="1">
      <alignment horizontal="center"/>
    </xf>
    <xf numFmtId="0" fontId="12" fillId="0" borderId="21" xfId="0" applyFont="1" applyBorder="1" applyAlignment="1">
      <alignment horizontal="center" shrinkToFit="1"/>
    </xf>
    <xf numFmtId="0" fontId="10" fillId="8" borderId="21" xfId="0" applyFont="1" applyFill="1" applyBorder="1" applyAlignment="1">
      <alignment horizontal="center"/>
    </xf>
    <xf numFmtId="164" fontId="10" fillId="8" borderId="21" xfId="0" applyNumberFormat="1" applyFont="1" applyFill="1" applyBorder="1" applyAlignment="1">
      <alignment horizontal="center"/>
    </xf>
    <xf numFmtId="0" fontId="15" fillId="24" borderId="21" xfId="0" applyNumberFormat="1" applyFont="1" applyFill="1" applyBorder="1" applyAlignment="1">
      <alignment horizontal="center"/>
    </xf>
    <xf numFmtId="2" fontId="15" fillId="24" borderId="21" xfId="0" applyNumberFormat="1" applyFont="1" applyFill="1" applyBorder="1" applyAlignment="1">
      <alignment horizontal="center"/>
    </xf>
    <xf numFmtId="0" fontId="16" fillId="26" borderId="20" xfId="0" applyNumberFormat="1" applyFont="1" applyFill="1" applyBorder="1" applyAlignment="1">
      <alignment horizontal="center"/>
    </xf>
    <xf numFmtId="0" fontId="43" fillId="0" borderId="38" xfId="0" applyFont="1" applyBorder="1" applyAlignment="1">
      <alignment horizontal="center"/>
    </xf>
    <xf numFmtId="0" fontId="43" fillId="0" borderId="39" xfId="0" applyFont="1" applyBorder="1" applyAlignment="1">
      <alignment horizontal="center"/>
    </xf>
    <xf numFmtId="0" fontId="43" fillId="0" borderId="40" xfId="0" applyFont="1" applyBorder="1" applyAlignment="1">
      <alignment horizontal="center"/>
    </xf>
    <xf numFmtId="0" fontId="21" fillId="0" borderId="21" xfId="0" applyFont="1" applyBorder="1" applyAlignment="1">
      <alignment/>
    </xf>
    <xf numFmtId="2" fontId="10" fillId="8" borderId="21" xfId="0" applyNumberFormat="1" applyFont="1" applyFill="1" applyBorder="1" applyAlignment="1">
      <alignment horizontal="center"/>
    </xf>
    <xf numFmtId="0" fontId="6" fillId="24" borderId="12" xfId="0" applyFont="1" applyFill="1" applyBorder="1" applyAlignment="1">
      <alignment horizontal="center" vertical="center" wrapText="1"/>
    </xf>
    <xf numFmtId="0" fontId="0" fillId="22" borderId="49" xfId="0" applyFill="1" applyBorder="1" applyAlignment="1">
      <alignment horizontal="center" vertical="center"/>
    </xf>
    <xf numFmtId="0" fontId="7" fillId="22" borderId="50" xfId="0" applyFont="1" applyFill="1" applyBorder="1" applyAlignment="1">
      <alignment horizontal="center" vertical="center"/>
    </xf>
    <xf numFmtId="0" fontId="13" fillId="8" borderId="51" xfId="0" applyFont="1" applyFill="1" applyBorder="1" applyAlignment="1">
      <alignment horizontal="center" vertical="center"/>
    </xf>
    <xf numFmtId="0" fontId="43" fillId="0" borderId="52" xfId="0" applyFont="1" applyBorder="1" applyAlignment="1">
      <alignment horizontal="center"/>
    </xf>
    <xf numFmtId="0" fontId="21" fillId="0" borderId="14" xfId="0" applyFont="1" applyBorder="1" applyAlignment="1">
      <alignment/>
    </xf>
    <xf numFmtId="0" fontId="11" fillId="0" borderId="14" xfId="0" applyFont="1" applyBorder="1" applyAlignment="1">
      <alignment horizontal="center"/>
    </xf>
    <xf numFmtId="0" fontId="12" fillId="0" borderId="14" xfId="0" applyFont="1" applyBorder="1" applyAlignment="1">
      <alignment horizontal="center" shrinkToFit="1"/>
    </xf>
    <xf numFmtId="0" fontId="10" fillId="8" borderId="53" xfId="0" applyFont="1" applyFill="1" applyBorder="1" applyAlignment="1">
      <alignment horizontal="center"/>
    </xf>
    <xf numFmtId="0" fontId="22" fillId="0" borderId="14" xfId="0" applyFont="1" applyBorder="1" applyAlignment="1">
      <alignment/>
    </xf>
    <xf numFmtId="0" fontId="12" fillId="0" borderId="14" xfId="0" applyFont="1" applyBorder="1" applyAlignment="1">
      <alignment horizontal="center"/>
    </xf>
    <xf numFmtId="0" fontId="43" fillId="0" borderId="54" xfId="0" applyFont="1" applyBorder="1" applyAlignment="1">
      <alignment horizontal="center"/>
    </xf>
    <xf numFmtId="0" fontId="22" fillId="0" borderId="55" xfId="0" applyFont="1" applyBorder="1" applyAlignment="1">
      <alignment/>
    </xf>
    <xf numFmtId="0" fontId="11" fillId="0" borderId="55" xfId="0" applyFont="1" applyBorder="1" applyAlignment="1">
      <alignment horizontal="center"/>
    </xf>
    <xf numFmtId="0" fontId="12" fillId="0" borderId="55" xfId="0" applyFont="1" applyBorder="1" applyAlignment="1">
      <alignment horizontal="center" shrinkToFit="1"/>
    </xf>
    <xf numFmtId="0" fontId="10" fillId="8" borderId="56" xfId="0" applyFont="1" applyFill="1" applyBorder="1" applyAlignment="1">
      <alignment horizontal="center"/>
    </xf>
    <xf numFmtId="0" fontId="21" fillId="0" borderId="55" xfId="0" applyFont="1" applyBorder="1" applyAlignment="1">
      <alignment/>
    </xf>
    <xf numFmtId="2" fontId="10" fillId="8" borderId="53" xfId="0" applyNumberFormat="1" applyFont="1" applyFill="1" applyBorder="1" applyAlignment="1">
      <alignment horizontal="center"/>
    </xf>
    <xf numFmtId="2" fontId="10" fillId="8" borderId="56" xfId="0" applyNumberFormat="1" applyFont="1" applyFill="1" applyBorder="1" applyAlignment="1">
      <alignment horizontal="center"/>
    </xf>
    <xf numFmtId="164" fontId="10" fillId="8" borderId="53" xfId="0" applyNumberFormat="1" applyFont="1" applyFill="1" applyBorder="1" applyAlignment="1">
      <alignment horizontal="center"/>
    </xf>
    <xf numFmtId="164" fontId="10" fillId="8" borderId="56" xfId="0" applyNumberFormat="1" applyFont="1" applyFill="1" applyBorder="1" applyAlignment="1">
      <alignment horizontal="center"/>
    </xf>
    <xf numFmtId="0" fontId="0" fillId="0" borderId="57" xfId="0" applyFill="1" applyBorder="1" applyAlignment="1">
      <alignment/>
    </xf>
    <xf numFmtId="0" fontId="10" fillId="0" borderId="57" xfId="0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14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D1"/>
    </sheetView>
  </sheetViews>
  <sheetFormatPr defaultColWidth="9.00390625" defaultRowHeight="12.75"/>
  <cols>
    <col min="1" max="1" width="5.125" style="0" customWidth="1"/>
    <col min="2" max="2" width="18.375" style="0" bestFit="1" customWidth="1"/>
    <col min="4" max="4" width="9.125" style="65" customWidth="1"/>
    <col min="6" max="6" width="11.00390625" style="0" bestFit="1" customWidth="1"/>
    <col min="8" max="8" width="13.625" style="0" bestFit="1" customWidth="1"/>
    <col min="9" max="9" width="11.625" style="0" customWidth="1"/>
    <col min="10" max="10" width="10.25390625" style="0" bestFit="1" customWidth="1"/>
    <col min="11" max="12" width="13.625" style="0" bestFit="1" customWidth="1"/>
    <col min="13" max="13" width="11.125" style="0" bestFit="1" customWidth="1"/>
    <col min="19" max="19" width="6.375" style="0" customWidth="1"/>
    <col min="23" max="23" width="7.00390625" style="0" customWidth="1"/>
    <col min="27" max="27" width="7.75390625" style="0" customWidth="1"/>
    <col min="31" max="31" width="7.375" style="0" customWidth="1"/>
    <col min="34" max="34" width="10.125" style="63" hidden="1" customWidth="1"/>
    <col min="35" max="37" width="0" style="63" hidden="1" customWidth="1"/>
    <col min="38" max="38" width="0" style="0" hidden="1" customWidth="1"/>
    <col min="39" max="42" width="0" style="63" hidden="1" customWidth="1"/>
  </cols>
  <sheetData>
    <row r="1" spans="1:42" ht="30.75" customHeight="1" thickBot="1" thickTop="1">
      <c r="A1" s="37" t="s">
        <v>317</v>
      </c>
      <c r="B1" s="84" t="s">
        <v>311</v>
      </c>
      <c r="C1" s="38" t="s">
        <v>312</v>
      </c>
      <c r="D1" s="38" t="s">
        <v>313</v>
      </c>
      <c r="E1" s="39">
        <v>60</v>
      </c>
      <c r="F1" s="39" t="s">
        <v>314</v>
      </c>
      <c r="G1" s="40" t="s">
        <v>315</v>
      </c>
      <c r="H1" s="39" t="s">
        <v>322</v>
      </c>
      <c r="I1" s="41" t="s">
        <v>319</v>
      </c>
      <c r="J1" s="41" t="s">
        <v>314</v>
      </c>
      <c r="K1" s="41" t="s">
        <v>315</v>
      </c>
      <c r="L1" s="41" t="s">
        <v>322</v>
      </c>
      <c r="M1" s="42" t="s">
        <v>318</v>
      </c>
      <c r="Q1" s="18" t="s">
        <v>1</v>
      </c>
      <c r="R1" s="20" t="s">
        <v>322</v>
      </c>
      <c r="S1" s="29" t="s">
        <v>0</v>
      </c>
      <c r="T1" s="19" t="s">
        <v>2</v>
      </c>
      <c r="U1" s="12" t="s">
        <v>3</v>
      </c>
      <c r="V1" s="12" t="s">
        <v>4</v>
      </c>
      <c r="W1" s="29" t="s">
        <v>316</v>
      </c>
      <c r="Y1" s="26" t="s">
        <v>319</v>
      </c>
      <c r="Z1" s="28" t="s">
        <v>322</v>
      </c>
      <c r="AA1" s="29" t="s">
        <v>0</v>
      </c>
      <c r="AB1" s="27" t="s">
        <v>2</v>
      </c>
      <c r="AC1" s="13" t="s">
        <v>3</v>
      </c>
      <c r="AD1" s="13" t="s">
        <v>4</v>
      </c>
      <c r="AE1" s="29" t="s">
        <v>0</v>
      </c>
      <c r="AH1" s="61" t="s">
        <v>1</v>
      </c>
      <c r="AI1" s="61" t="s">
        <v>1</v>
      </c>
      <c r="AJ1" s="62" t="s">
        <v>5</v>
      </c>
      <c r="AK1" s="62" t="s">
        <v>5</v>
      </c>
      <c r="AM1" s="61" t="s">
        <v>1</v>
      </c>
      <c r="AN1" s="61" t="s">
        <v>1</v>
      </c>
      <c r="AO1" s="62" t="s">
        <v>5</v>
      </c>
      <c r="AP1" s="62" t="s">
        <v>5</v>
      </c>
    </row>
    <row r="2" spans="1:42" ht="16.5" thickTop="1">
      <c r="A2" s="65" t="s">
        <v>325</v>
      </c>
      <c r="B2" s="104" t="s">
        <v>385</v>
      </c>
      <c r="C2" s="31">
        <v>2</v>
      </c>
      <c r="D2" s="100" t="s">
        <v>362</v>
      </c>
      <c r="E2" s="34">
        <v>9.88</v>
      </c>
      <c r="F2" s="34">
        <v>372</v>
      </c>
      <c r="G2" s="32">
        <v>36</v>
      </c>
      <c r="H2" s="66">
        <v>0.0016239583333333332</v>
      </c>
      <c r="I2" s="75">
        <f>IF(E2&gt;0,IF($C2=1,VLOOKUP(E2,$Q$1:$S$303,3,TRUE),VLOOKUP(E2,$Y$1:$AA$303,3,TRUE)),"")</f>
        <v>144</v>
      </c>
      <c r="J2" s="60" t="str">
        <f>IF(F2&gt;0,IF($C2=1,VLOOKUP(F2,$T$1:$W$303,4,TRUE),VLOOKUP(F2,$AB$1:$AE$303,4,TRUE)),"")</f>
        <v>108</v>
      </c>
      <c r="K2" s="60" t="str">
        <f>IF(G2&gt;0,IF($C2=1,VLOOKUP(G2,$V$1:$W$303,2,TRUE),VLOOKUP(G2,$AD$1:$AE$303,2,TRUE)),"")</f>
        <v>122</v>
      </c>
      <c r="L2" s="75">
        <f>IF(H2&gt;0,IF($C2=1,VLOOKUP(H2,$R$1:$S$303,2,TRUE),VLOOKUP(H2,$Z$1:$AA$303,2,TRUE)),"")</f>
        <v>235</v>
      </c>
      <c r="M2" s="79">
        <f>SUM(I2+J2+K2+L2)</f>
        <v>609</v>
      </c>
      <c r="N2" s="80"/>
      <c r="Q2" s="87" t="s">
        <v>320</v>
      </c>
      <c r="R2" s="93">
        <v>0.0008666666666666666</v>
      </c>
      <c r="S2" s="30">
        <v>300</v>
      </c>
      <c r="T2" s="25">
        <v>180</v>
      </c>
      <c r="U2" s="73">
        <v>3</v>
      </c>
      <c r="V2" s="73">
        <v>4</v>
      </c>
      <c r="W2" s="30" t="s">
        <v>309</v>
      </c>
      <c r="Y2" s="95">
        <v>6.9</v>
      </c>
      <c r="Z2" s="76">
        <v>0.001388888888888889</v>
      </c>
      <c r="AA2" s="30">
        <v>300</v>
      </c>
      <c r="AB2" s="23">
        <v>180</v>
      </c>
      <c r="AC2" s="21">
        <v>3</v>
      </c>
      <c r="AD2" s="21">
        <v>4</v>
      </c>
      <c r="AE2" s="30" t="s">
        <v>309</v>
      </c>
      <c r="AH2" s="63" t="e">
        <f aca="true" t="shared" si="0" ref="AH2:AH20">VLOOKUP(E2,Q$1:S$65536,3,0)</f>
        <v>#N/A</v>
      </c>
      <c r="AI2" s="64">
        <f aca="true" t="shared" si="1" ref="AI2:AI20">VLOOKUP(E2,Q$1:S$65536,3,1)-1</f>
        <v>123</v>
      </c>
      <c r="AJ2" s="63" t="e">
        <f aca="true" t="shared" si="2" ref="AJ2:AJ65">VLOOKUP(H2,R$1:S$65536,2,0)</f>
        <v>#N/A</v>
      </c>
      <c r="AK2" s="63">
        <f aca="true" t="shared" si="3" ref="AK2:AK65">VLOOKUP(H2,R$1:S$65536,2,1)-1</f>
        <v>79</v>
      </c>
      <c r="AM2" s="63">
        <f>VLOOKUP(E2,Y:AA,3,0)</f>
        <v>144</v>
      </c>
      <c r="AN2" s="64">
        <f>VLOOKUP(E2,Y:AA,3,1)-1</f>
        <v>143</v>
      </c>
      <c r="AO2" s="63" t="e">
        <f>VLOOKUP(H2,Z:AA,2,0)</f>
        <v>#N/A</v>
      </c>
      <c r="AP2" s="63">
        <f>VLOOKUP(H2,Z:AA,2,1)-1</f>
        <v>234</v>
      </c>
    </row>
    <row r="3" spans="1:37" ht="15.75">
      <c r="A3" s="65" t="s">
        <v>326</v>
      </c>
      <c r="B3" s="104" t="s">
        <v>382</v>
      </c>
      <c r="C3" s="31">
        <v>2</v>
      </c>
      <c r="D3" s="86" t="s">
        <v>362</v>
      </c>
      <c r="E3" s="34">
        <v>9.73</v>
      </c>
      <c r="F3" s="34">
        <v>351</v>
      </c>
      <c r="G3" s="32">
        <v>27.2</v>
      </c>
      <c r="H3" s="66">
        <v>0.001526851851851852</v>
      </c>
      <c r="I3" s="75">
        <f>IF(E3&gt;0,IF($C3=1,VLOOKUP(E3,$Q$1:$S$303,3,TRUE),VLOOKUP(E3,$Y$1:$AA$303,3,TRUE)),"")</f>
        <v>151</v>
      </c>
      <c r="J3" s="60" t="str">
        <f>IF(F3&gt;0,IF($C3=1,VLOOKUP(F3,$T$1:$W$303,4,TRUE),VLOOKUP(F3,$AB$1:$AE$303,4,TRUE)),"")</f>
        <v>95</v>
      </c>
      <c r="K3" s="60" t="str">
        <f>IF(G3&gt;0,IF($C3=1,VLOOKUP(G3,$V$1:$W$303,2,TRUE),VLOOKUP(G3,$AD$1:$AE$303,2,TRUE)),"")</f>
        <v>86</v>
      </c>
      <c r="L3" s="75">
        <f>IF(H3&gt;0,IF($C3=1,VLOOKUP(H3,$R$1:$S$303,2,TRUE),VLOOKUP(H3,$Z$1:$AA$303,2,TRUE)),"")</f>
        <v>261</v>
      </c>
      <c r="M3" s="79">
        <f>SUM(I3+J3+K3+L3)</f>
        <v>593</v>
      </c>
      <c r="N3" s="80"/>
      <c r="Q3" s="88">
        <f aca="true" t="shared" si="4" ref="Q3:Q18">Q4-(Q$53-Q$2)/50</f>
        <v>6.239600000000019</v>
      </c>
      <c r="R3" s="94">
        <f aca="true" t="shared" si="5" ref="R3:R18">R4-(R$53-R$2)/50</f>
        <v>0.0008697037037037022</v>
      </c>
      <c r="S3" s="30" t="s">
        <v>10</v>
      </c>
      <c r="T3" s="25">
        <v>182.34</v>
      </c>
      <c r="U3" s="73">
        <v>3.06</v>
      </c>
      <c r="V3" s="73">
        <v>4.36</v>
      </c>
      <c r="W3" s="30" t="s">
        <v>308</v>
      </c>
      <c r="Y3" s="96">
        <f aca="true" t="shared" si="6" ref="Y3:Y18">Y4-(Y$53-Y$2)/50</f>
        <v>6.91800000000001</v>
      </c>
      <c r="Z3" s="77">
        <f aca="true" t="shared" si="7" ref="Z3:Z18">Z4-(Z$53-Z$2)/50</f>
        <v>0.0013923611111111122</v>
      </c>
      <c r="AA3" s="30" t="s">
        <v>10</v>
      </c>
      <c r="AB3" s="23">
        <v>181.87</v>
      </c>
      <c r="AC3" s="21">
        <v>3.05</v>
      </c>
      <c r="AD3" s="21">
        <v>4.28</v>
      </c>
      <c r="AE3" s="30" t="s">
        <v>308</v>
      </c>
      <c r="AH3" s="63" t="e">
        <f t="shared" si="0"/>
        <v>#N/A</v>
      </c>
      <c r="AI3" s="64">
        <f t="shared" si="1"/>
        <v>129</v>
      </c>
      <c r="AJ3" s="63" t="e">
        <f t="shared" si="2"/>
        <v>#N/A</v>
      </c>
      <c r="AK3" s="63">
        <f t="shared" si="3"/>
        <v>101</v>
      </c>
    </row>
    <row r="4" spans="1:37" ht="15.75">
      <c r="A4" s="65" t="s">
        <v>327</v>
      </c>
      <c r="B4" s="106" t="s">
        <v>383</v>
      </c>
      <c r="C4" s="31">
        <v>2</v>
      </c>
      <c r="D4" s="86" t="s">
        <v>362</v>
      </c>
      <c r="E4" s="34">
        <v>9.7</v>
      </c>
      <c r="F4" s="34">
        <v>376</v>
      </c>
      <c r="G4" s="32">
        <v>22.9</v>
      </c>
      <c r="H4" s="66">
        <v>0.001535300925925926</v>
      </c>
      <c r="I4" s="75">
        <f>IF(E4&gt;0,IF($C4=1,VLOOKUP(E4,$Q$1:$S$303,3,TRUE),VLOOKUP(E4,$Y$1:$AA$303,3,TRUE)),"")</f>
        <v>152</v>
      </c>
      <c r="J4" s="60" t="str">
        <f>IF(F4&gt;0,IF($C4=1,VLOOKUP(F4,$T$1:$W$303,4,TRUE),VLOOKUP(F4,$AB$1:$AE$303,4,TRUE)),"")</f>
        <v>110</v>
      </c>
      <c r="K4" s="60" t="str">
        <f>IF(G4&gt;0,IF($C4=1,VLOOKUP(G4,$V$1:$W$303,2,TRUE),VLOOKUP(G4,$AD$1:$AE$303,2,TRUE)),"")</f>
        <v>69</v>
      </c>
      <c r="L4" s="75">
        <f>IF(H4&gt;0,IF($C4=1,VLOOKUP(H4,$R$1:$S$303,2,TRUE),VLOOKUP(H4,$Z$1:$AA$303,2,TRUE)),"")</f>
        <v>258</v>
      </c>
      <c r="M4" s="79">
        <f>SUM(I4+J4+K4+L4)</f>
        <v>589</v>
      </c>
      <c r="Q4" s="88">
        <f t="shared" si="4"/>
        <v>6.2592000000000185</v>
      </c>
      <c r="R4" s="94">
        <f t="shared" si="5"/>
        <v>0.0008727407407407393</v>
      </c>
      <c r="S4" s="30" t="s">
        <v>11</v>
      </c>
      <c r="T4" s="25">
        <v>184.68</v>
      </c>
      <c r="U4" s="73">
        <v>3.12</v>
      </c>
      <c r="V4" s="73">
        <v>4.73</v>
      </c>
      <c r="W4" s="30" t="s">
        <v>307</v>
      </c>
      <c r="Y4" s="96">
        <f t="shared" si="6"/>
        <v>6.93600000000001</v>
      </c>
      <c r="Z4" s="77">
        <f t="shared" si="7"/>
        <v>0.0013958333333333344</v>
      </c>
      <c r="AA4" s="30" t="s">
        <v>11</v>
      </c>
      <c r="AB4" s="23">
        <v>183.74</v>
      </c>
      <c r="AC4" s="21">
        <v>3.1</v>
      </c>
      <c r="AD4" s="21">
        <v>4.56</v>
      </c>
      <c r="AE4" s="30" t="s">
        <v>307</v>
      </c>
      <c r="AH4" s="63">
        <f t="shared" si="0"/>
        <v>131</v>
      </c>
      <c r="AI4" s="64">
        <f t="shared" si="1"/>
        <v>130</v>
      </c>
      <c r="AJ4" s="63" t="e">
        <f t="shared" si="2"/>
        <v>#N/A</v>
      </c>
      <c r="AK4" s="63">
        <f t="shared" si="3"/>
        <v>99</v>
      </c>
    </row>
    <row r="5" spans="1:37" ht="15.75">
      <c r="A5" s="65" t="s">
        <v>328</v>
      </c>
      <c r="B5" s="104" t="s">
        <v>387</v>
      </c>
      <c r="C5" s="31">
        <v>2</v>
      </c>
      <c r="D5" s="100" t="s">
        <v>362</v>
      </c>
      <c r="E5" s="34">
        <v>10.31</v>
      </c>
      <c r="F5" s="34">
        <v>315</v>
      </c>
      <c r="G5" s="32">
        <v>39.4</v>
      </c>
      <c r="H5" s="66">
        <v>0.001794212962962963</v>
      </c>
      <c r="I5" s="75">
        <f>IF(E5&gt;0,IF($C5=1,VLOOKUP(E5,$Q$1:$S$303,3,TRUE),VLOOKUP(E5,$Y$1:$AA$303,3,TRUE)),"")</f>
        <v>125</v>
      </c>
      <c r="J5" s="60" t="str">
        <f>IF(F5&gt;0,IF($C5=1,VLOOKUP(F5,$T$1:$W$303,4,TRUE),VLOOKUP(F5,$AB$1:$AE$303,4,TRUE)),"")</f>
        <v>74</v>
      </c>
      <c r="K5" s="60" t="str">
        <f>IF(G5&gt;0,IF($C5=1,VLOOKUP(G5,$V$1:$W$303,2,TRUE),VLOOKUP(G5,$AD$1:$AE$303,2,TRUE)),"")</f>
        <v>137</v>
      </c>
      <c r="L5" s="75">
        <f>IF(H5&gt;0,IF($C5=1,VLOOKUP(H5,$R$1:$S$303,2,TRUE),VLOOKUP(H5,$Z$1:$AA$303,2,TRUE)),"")</f>
        <v>192</v>
      </c>
      <c r="M5" s="79">
        <f>SUM(I5+J5+K5+L5)</f>
        <v>528</v>
      </c>
      <c r="Q5" s="88">
        <f t="shared" si="4"/>
        <v>6.278800000000018</v>
      </c>
      <c r="R5" s="94">
        <f t="shared" si="5"/>
        <v>0.0008757777777777763</v>
      </c>
      <c r="S5" s="30" t="s">
        <v>12</v>
      </c>
      <c r="T5" s="25">
        <v>187.02</v>
      </c>
      <c r="U5" s="73">
        <v>3.17</v>
      </c>
      <c r="V5" s="73">
        <v>5.09</v>
      </c>
      <c r="W5" s="30" t="s">
        <v>306</v>
      </c>
      <c r="Y5" s="96">
        <f t="shared" si="6"/>
        <v>6.9540000000000095</v>
      </c>
      <c r="Z5" s="77">
        <f t="shared" si="7"/>
        <v>0.0013993055555555566</v>
      </c>
      <c r="AA5" s="30" t="s">
        <v>12</v>
      </c>
      <c r="AB5" s="23">
        <v>185.62</v>
      </c>
      <c r="AC5" s="21">
        <v>3.14</v>
      </c>
      <c r="AD5" s="21">
        <v>4.84</v>
      </c>
      <c r="AE5" s="30" t="s">
        <v>306</v>
      </c>
      <c r="AH5" s="63" t="e">
        <f t="shared" si="0"/>
        <v>#N/A</v>
      </c>
      <c r="AI5" s="64">
        <f t="shared" si="1"/>
        <v>105</v>
      </c>
      <c r="AJ5" s="63" t="e">
        <f t="shared" si="2"/>
        <v>#N/A</v>
      </c>
      <c r="AK5" s="63">
        <f t="shared" si="3"/>
        <v>42</v>
      </c>
    </row>
    <row r="6" spans="1:37" ht="15.75">
      <c r="A6" s="65" t="s">
        <v>329</v>
      </c>
      <c r="B6" s="104" t="s">
        <v>384</v>
      </c>
      <c r="C6" s="31">
        <v>2</v>
      </c>
      <c r="D6" s="86" t="s">
        <v>362</v>
      </c>
      <c r="E6" s="34">
        <v>10.48</v>
      </c>
      <c r="F6" s="34">
        <v>374</v>
      </c>
      <c r="G6" s="32">
        <v>20</v>
      </c>
      <c r="H6" s="66">
        <v>0.0016346064814814815</v>
      </c>
      <c r="I6" s="75">
        <f>IF(E6&gt;0,IF($C6=1,VLOOKUP(E6,$Q$1:$S$303,3,TRUE),VLOOKUP(E6,$Y$1:$AA$303,3,TRUE)),"")</f>
        <v>118</v>
      </c>
      <c r="J6" s="60" t="str">
        <f>IF(F6&gt;0,IF($C6=1,VLOOKUP(F6,$T$1:$W$303,4,TRUE),VLOOKUP(F6,$AB$1:$AE$303,4,TRUE)),"")</f>
        <v>109</v>
      </c>
      <c r="K6" s="60" t="str">
        <f>IF(G6&gt;0,IF($C6=1,VLOOKUP(G6,$V$1:$W$303,2,TRUE),VLOOKUP(G6,$AD$1:$AE$303,2,TRUE)),"")</f>
        <v>58</v>
      </c>
      <c r="L6" s="75">
        <f>IF(H6&gt;0,IF($C6=1,VLOOKUP(H6,$R$1:$S$303,2,TRUE),VLOOKUP(H6,$Z$1:$AA$303,2,TRUE)),"")</f>
        <v>232</v>
      </c>
      <c r="M6" s="79">
        <f>SUM(I6+J6+K6+L6)</f>
        <v>517</v>
      </c>
      <c r="Q6" s="88">
        <f t="shared" si="4"/>
        <v>6.298400000000018</v>
      </c>
      <c r="R6" s="94">
        <f t="shared" si="5"/>
        <v>0.0008788148148148134</v>
      </c>
      <c r="S6" s="30" t="s">
        <v>13</v>
      </c>
      <c r="T6" s="25">
        <v>189.36</v>
      </c>
      <c r="U6" s="73">
        <v>3.23</v>
      </c>
      <c r="V6" s="73">
        <v>5.46</v>
      </c>
      <c r="W6" s="30" t="s">
        <v>305</v>
      </c>
      <c r="Y6" s="96">
        <f t="shared" si="6"/>
        <v>6.972000000000009</v>
      </c>
      <c r="Z6" s="77">
        <f t="shared" si="7"/>
        <v>0.0014027777777777788</v>
      </c>
      <c r="AA6" s="30" t="s">
        <v>13</v>
      </c>
      <c r="AB6" s="23">
        <v>187.49</v>
      </c>
      <c r="AC6" s="21">
        <v>3.19</v>
      </c>
      <c r="AD6" s="21">
        <v>5.11</v>
      </c>
      <c r="AE6" s="30" t="s">
        <v>305</v>
      </c>
      <c r="AH6" s="63" t="e">
        <f t="shared" si="0"/>
        <v>#N/A</v>
      </c>
      <c r="AI6" s="64">
        <f t="shared" si="1"/>
        <v>98</v>
      </c>
      <c r="AJ6" s="63" t="e">
        <f t="shared" si="2"/>
        <v>#N/A</v>
      </c>
      <c r="AK6" s="63">
        <f t="shared" si="3"/>
        <v>77</v>
      </c>
    </row>
    <row r="7" spans="1:37" ht="15.75">
      <c r="A7" s="65" t="s">
        <v>330</v>
      </c>
      <c r="B7" s="104" t="s">
        <v>386</v>
      </c>
      <c r="C7" s="31">
        <v>2</v>
      </c>
      <c r="D7" s="100" t="s">
        <v>362</v>
      </c>
      <c r="E7" s="34">
        <v>11.07</v>
      </c>
      <c r="F7" s="34">
        <v>343</v>
      </c>
      <c r="G7" s="32">
        <v>30.2</v>
      </c>
      <c r="H7" s="66">
        <v>0.0016793981481481484</v>
      </c>
      <c r="I7" s="75">
        <f>IF(E7&gt;0,IF($C7=1,VLOOKUP(E7,$Q$1:$S$303,3,TRUE),VLOOKUP(E7,$Y$1:$AA$303,3,TRUE)),"")</f>
        <v>93</v>
      </c>
      <c r="J7" s="60" t="str">
        <f>IF(F7&gt;0,IF($C7=1,VLOOKUP(F7,$T$1:$W$303,4,TRUE),VLOOKUP(F7,$AB$1:$AE$303,4,TRUE)),"")</f>
        <v>90</v>
      </c>
      <c r="K7" s="60" t="str">
        <f>IF(G7&gt;0,IF($C7=1,VLOOKUP(G7,$V$1:$W$303,2,TRUE),VLOOKUP(G7,$AD$1:$AE$303,2,TRUE)),"")</f>
        <v>98</v>
      </c>
      <c r="L7" s="75">
        <f>IF(H7&gt;0,IF($C7=1,VLOOKUP(H7,$R$1:$S$303,2,TRUE),VLOOKUP(H7,$Z$1:$AA$303,2,TRUE)),"")</f>
        <v>220</v>
      </c>
      <c r="M7" s="79">
        <f>SUM(I7+J7+K7+L7)</f>
        <v>501</v>
      </c>
      <c r="Q7" s="88">
        <f t="shared" si="4"/>
        <v>6.318000000000017</v>
      </c>
      <c r="R7" s="94">
        <f t="shared" si="5"/>
        <v>0.0008818518518518505</v>
      </c>
      <c r="S7" s="30" t="s">
        <v>14</v>
      </c>
      <c r="T7" s="25">
        <v>191.7</v>
      </c>
      <c r="U7" s="73">
        <v>3.29</v>
      </c>
      <c r="V7" s="73">
        <v>5.82</v>
      </c>
      <c r="W7" s="30" t="s">
        <v>304</v>
      </c>
      <c r="Y7" s="96">
        <f t="shared" si="6"/>
        <v>6.990000000000009</v>
      </c>
      <c r="Z7" s="77">
        <f t="shared" si="7"/>
        <v>0.001406250000000001</v>
      </c>
      <c r="AA7" s="30" t="s">
        <v>14</v>
      </c>
      <c r="AB7" s="23">
        <v>189.36</v>
      </c>
      <c r="AC7" s="21">
        <v>3.24</v>
      </c>
      <c r="AD7" s="21">
        <v>5.39</v>
      </c>
      <c r="AE7" s="30" t="s">
        <v>304</v>
      </c>
      <c r="AH7" s="63">
        <f t="shared" si="0"/>
        <v>76</v>
      </c>
      <c r="AI7" s="64">
        <f t="shared" si="1"/>
        <v>75</v>
      </c>
      <c r="AJ7" s="63" t="e">
        <f t="shared" si="2"/>
        <v>#N/A</v>
      </c>
      <c r="AK7" s="63">
        <f t="shared" si="3"/>
        <v>68</v>
      </c>
    </row>
    <row r="8" spans="1:37" ht="15.75">
      <c r="A8" s="65" t="s">
        <v>331</v>
      </c>
      <c r="B8" s="101" t="s">
        <v>388</v>
      </c>
      <c r="C8" s="31">
        <v>2</v>
      </c>
      <c r="D8" s="100" t="s">
        <v>362</v>
      </c>
      <c r="E8" s="34">
        <v>10.66</v>
      </c>
      <c r="F8" s="34">
        <v>350</v>
      </c>
      <c r="G8" s="32">
        <v>24.7</v>
      </c>
      <c r="H8" s="66">
        <v>0.0017744212962962963</v>
      </c>
      <c r="I8" s="75">
        <f>IF(E8&gt;0,IF($C8=1,VLOOKUP(E8,$Q$1:$S$303,3,TRUE),VLOOKUP(E8,$Y$1:$AA$303,3,TRUE)),"")</f>
        <v>110</v>
      </c>
      <c r="J8" s="60" t="str">
        <f>IF(F8&gt;0,IF($C8=1,VLOOKUP(F8,$T$1:$W$303,4,TRUE),VLOOKUP(F8,$AB$1:$AE$303,4,TRUE)),"")</f>
        <v>94</v>
      </c>
      <c r="K8" s="60" t="str">
        <f>IF(G8&gt;0,IF($C8=1,VLOOKUP(G8,$V$1:$W$303,2,TRUE),VLOOKUP(G8,$AD$1:$AE$303,2,TRUE)),"")</f>
        <v>76</v>
      </c>
      <c r="L8" s="75">
        <f>IF(H8&gt;0,IF($C8=1,VLOOKUP(H8,$R$1:$S$303,2,TRUE),VLOOKUP(H8,$Z$1:$AA$303,2,TRUE)),"")</f>
        <v>197</v>
      </c>
      <c r="M8" s="79">
        <f>SUM(I8+J8+K8+L8)</f>
        <v>477</v>
      </c>
      <c r="Q8" s="88">
        <f t="shared" si="4"/>
        <v>6.337600000000017</v>
      </c>
      <c r="R8" s="94">
        <f t="shared" si="5"/>
        <v>0.0008848888888888875</v>
      </c>
      <c r="S8" s="30" t="s">
        <v>15</v>
      </c>
      <c r="T8" s="25">
        <v>194.04</v>
      </c>
      <c r="U8" s="73">
        <v>3.35</v>
      </c>
      <c r="V8" s="73">
        <v>6.19</v>
      </c>
      <c r="W8" s="30" t="s">
        <v>303</v>
      </c>
      <c r="Y8" s="96">
        <f t="shared" si="6"/>
        <v>7.008000000000009</v>
      </c>
      <c r="Z8" s="77">
        <f t="shared" si="7"/>
        <v>0.0014097222222222232</v>
      </c>
      <c r="AA8" s="30" t="s">
        <v>15</v>
      </c>
      <c r="AB8" s="23">
        <v>191.23</v>
      </c>
      <c r="AC8" s="21">
        <v>3.29</v>
      </c>
      <c r="AD8" s="21">
        <v>5.67</v>
      </c>
      <c r="AE8" s="30" t="s">
        <v>303</v>
      </c>
      <c r="AH8" s="63" t="e">
        <f t="shared" si="0"/>
        <v>#N/A</v>
      </c>
      <c r="AI8" s="64">
        <f t="shared" si="1"/>
        <v>91</v>
      </c>
      <c r="AJ8" s="63" t="e">
        <f t="shared" si="2"/>
        <v>#N/A</v>
      </c>
      <c r="AK8" s="63">
        <f t="shared" si="3"/>
        <v>47</v>
      </c>
    </row>
    <row r="9" spans="1:37" ht="15.75">
      <c r="A9" s="65" t="s">
        <v>332</v>
      </c>
      <c r="B9" s="101" t="s">
        <v>389</v>
      </c>
      <c r="C9" s="31">
        <v>2</v>
      </c>
      <c r="D9" s="100" t="s">
        <v>362</v>
      </c>
      <c r="E9" s="34">
        <v>10.74</v>
      </c>
      <c r="F9" s="34">
        <v>308</v>
      </c>
      <c r="G9" s="32">
        <v>21.3</v>
      </c>
      <c r="H9" s="66">
        <v>0.0018144675925925926</v>
      </c>
      <c r="I9" s="75">
        <f>IF(E9&gt;0,IF($C9=1,VLOOKUP(E9,$Q$1:$S$303,3,TRUE),VLOOKUP(E9,$Y$1:$AA$303,3,TRUE)),"")</f>
        <v>106</v>
      </c>
      <c r="J9" s="60" t="str">
        <f>IF(F9&gt;0,IF($C9=1,VLOOKUP(F9,$T$1:$W$303,4,TRUE),VLOOKUP(F9,$AB$1:$AE$303,4,TRUE)),"")</f>
        <v>70</v>
      </c>
      <c r="K9" s="60" t="str">
        <f>IF(G9&gt;0,IF($C9=1,VLOOKUP(G9,$V$1:$W$303,2,TRUE),VLOOKUP(G9,$AD$1:$AE$303,2,TRUE)),"")</f>
        <v>63</v>
      </c>
      <c r="L9" s="75">
        <f>IF(H9&gt;0,IF($C9=1,VLOOKUP(H9,$R$1:$S$303,2,TRUE),VLOOKUP(H9,$Z$1:$AA$303,2,TRUE)),"")</f>
        <v>187</v>
      </c>
      <c r="M9" s="79">
        <f>SUM(I9+J9+K9+L9)</f>
        <v>426</v>
      </c>
      <c r="Q9" s="88">
        <f t="shared" si="4"/>
        <v>6.357200000000017</v>
      </c>
      <c r="R9" s="94">
        <f t="shared" si="5"/>
        <v>0.0008879259259259246</v>
      </c>
      <c r="S9" s="30" t="s">
        <v>16</v>
      </c>
      <c r="T9" s="25">
        <v>196.38</v>
      </c>
      <c r="U9" s="73">
        <v>3.4</v>
      </c>
      <c r="V9" s="73">
        <v>6.55</v>
      </c>
      <c r="W9" s="30" t="s">
        <v>302</v>
      </c>
      <c r="Y9" s="96">
        <f t="shared" si="6"/>
        <v>7.026000000000009</v>
      </c>
      <c r="Z9" s="77">
        <f t="shared" si="7"/>
        <v>0.0014131944444444454</v>
      </c>
      <c r="AA9" s="30" t="s">
        <v>16</v>
      </c>
      <c r="AB9" s="23">
        <v>193.1</v>
      </c>
      <c r="AC9" s="21">
        <v>3.34</v>
      </c>
      <c r="AD9" s="21">
        <v>5.95</v>
      </c>
      <c r="AE9" s="30" t="s">
        <v>302</v>
      </c>
      <c r="AH9" s="63" t="e">
        <f t="shared" si="0"/>
        <v>#N/A</v>
      </c>
      <c r="AI9" s="64">
        <f t="shared" si="1"/>
        <v>88</v>
      </c>
      <c r="AJ9" s="63" t="e">
        <f t="shared" si="2"/>
        <v>#N/A</v>
      </c>
      <c r="AK9" s="63">
        <f t="shared" si="3"/>
        <v>37</v>
      </c>
    </row>
    <row r="10" spans="1:37" ht="15.75">
      <c r="A10" s="65" t="s">
        <v>333</v>
      </c>
      <c r="B10" s="101" t="s">
        <v>432</v>
      </c>
      <c r="C10" s="31">
        <v>2</v>
      </c>
      <c r="D10" s="100" t="s">
        <v>391</v>
      </c>
      <c r="E10" s="34">
        <v>9.43</v>
      </c>
      <c r="F10" s="34">
        <v>406</v>
      </c>
      <c r="G10" s="34">
        <v>36.9</v>
      </c>
      <c r="H10" s="66">
        <v>0.0015532407407407407</v>
      </c>
      <c r="I10" s="75">
        <f>IF(E10&gt;0,IF($C10=1,VLOOKUP(E10,$Q$1:$S$303,3,TRUE),VLOOKUP(E10,$Y$1:$AA$303,3,TRUE)),"")</f>
        <v>165</v>
      </c>
      <c r="J10" s="60" t="str">
        <f>IF(F10&gt;0,IF($C10=1,VLOOKUP(F10,$T$1:$W$303,4,TRUE),VLOOKUP(F10,$AB$1:$AE$303,4,TRUE)),"")</f>
        <v>130</v>
      </c>
      <c r="K10" s="60" t="str">
        <f>IF(G10&gt;0,IF($C10=1,VLOOKUP(G10,$V$1:$W$303,2,TRUE),VLOOKUP(G10,$AD$1:$AE$303,2,TRUE)),"")</f>
        <v>126</v>
      </c>
      <c r="L10" s="75">
        <f>IF(H10&gt;0,IF($C10=1,VLOOKUP(H10,$R$1:$S$303,2,TRUE),VLOOKUP(H10,$Z$1:$AA$303,2,TRUE)),"")</f>
        <v>253</v>
      </c>
      <c r="M10" s="79">
        <f>SUM(I10+J10+K10+L10)</f>
        <v>674</v>
      </c>
      <c r="Q10" s="88">
        <f t="shared" si="4"/>
        <v>6.376800000000016</v>
      </c>
      <c r="R10" s="94">
        <f t="shared" si="5"/>
        <v>0.0008909629629629617</v>
      </c>
      <c r="S10" s="30" t="s">
        <v>17</v>
      </c>
      <c r="T10" s="25">
        <v>198.72</v>
      </c>
      <c r="U10" s="73">
        <v>3.46</v>
      </c>
      <c r="V10" s="73">
        <v>6.92</v>
      </c>
      <c r="W10" s="30" t="s">
        <v>301</v>
      </c>
      <c r="Y10" s="96">
        <f t="shared" si="6"/>
        <v>7.0440000000000085</v>
      </c>
      <c r="Z10" s="77">
        <f t="shared" si="7"/>
        <v>0.0014166666666666676</v>
      </c>
      <c r="AA10" s="30" t="s">
        <v>17</v>
      </c>
      <c r="AB10" s="23">
        <v>194.98</v>
      </c>
      <c r="AC10" s="21">
        <v>3.38</v>
      </c>
      <c r="AD10" s="21">
        <v>6.23</v>
      </c>
      <c r="AE10" s="30" t="s">
        <v>301</v>
      </c>
      <c r="AH10" s="63">
        <f t="shared" si="0"/>
        <v>142</v>
      </c>
      <c r="AI10" s="64">
        <f t="shared" si="1"/>
        <v>141</v>
      </c>
      <c r="AJ10" s="63" t="e">
        <f t="shared" si="2"/>
        <v>#N/A</v>
      </c>
      <c r="AK10" s="63">
        <f t="shared" si="3"/>
        <v>95</v>
      </c>
    </row>
    <row r="11" spans="1:37" ht="15.75">
      <c r="A11" s="65" t="s">
        <v>334</v>
      </c>
      <c r="B11" s="110" t="s">
        <v>433</v>
      </c>
      <c r="C11" s="31">
        <v>2</v>
      </c>
      <c r="D11" s="100" t="s">
        <v>391</v>
      </c>
      <c r="E11" s="34">
        <v>10.03</v>
      </c>
      <c r="F11" s="34">
        <v>372</v>
      </c>
      <c r="G11" s="34">
        <v>26.2</v>
      </c>
      <c r="H11" s="66">
        <v>0.001988078703703704</v>
      </c>
      <c r="I11" s="75">
        <f>IF(E11&gt;0,IF($C11=1,VLOOKUP(E11,$Q$1:$S$303,3,TRUE),VLOOKUP(E11,$Y$1:$AA$303,3,TRUE)),"")</f>
        <v>138</v>
      </c>
      <c r="J11" s="60" t="str">
        <f>IF(F11&gt;0,IF($C11=1,VLOOKUP(F11,$T$1:$W$303,4,TRUE),VLOOKUP(F11,$AB$1:$AE$303,4,TRUE)),"")</f>
        <v>108</v>
      </c>
      <c r="K11" s="60" t="str">
        <f>IF(G11&gt;0,IF($C11=1,VLOOKUP(G11,$V$1:$W$303,2,TRUE),VLOOKUP(G11,$AD$1:$AE$303,2,TRUE)),"")</f>
        <v>82</v>
      </c>
      <c r="L11" s="75">
        <f>IF(H11&gt;0,IF($C11=1,VLOOKUP(H11,$R$1:$S$303,2,TRUE),VLOOKUP(H11,$Z$1:$AA$303,2,TRUE)),"")</f>
        <v>148</v>
      </c>
      <c r="M11" s="79">
        <f>SUM(I11+J11+K11+L11)</f>
        <v>476</v>
      </c>
      <c r="Q11" s="88">
        <f t="shared" si="4"/>
        <v>6.396400000000016</v>
      </c>
      <c r="R11" s="94">
        <f t="shared" si="5"/>
        <v>0.0008939999999999987</v>
      </c>
      <c r="S11" s="30" t="s">
        <v>18</v>
      </c>
      <c r="T11" s="78">
        <v>201</v>
      </c>
      <c r="U11" s="73">
        <v>3.52</v>
      </c>
      <c r="V11" s="73">
        <v>7.28</v>
      </c>
      <c r="W11" s="30" t="s">
        <v>300</v>
      </c>
      <c r="Y11" s="96">
        <f t="shared" si="6"/>
        <v>7.062000000000008</v>
      </c>
      <c r="Z11" s="77">
        <f t="shared" si="7"/>
        <v>0.0014201388888888898</v>
      </c>
      <c r="AA11" s="30" t="s">
        <v>18</v>
      </c>
      <c r="AB11" s="23">
        <v>197</v>
      </c>
      <c r="AC11" s="21">
        <v>3.43</v>
      </c>
      <c r="AD11" s="21">
        <v>6.51</v>
      </c>
      <c r="AE11" s="30" t="s">
        <v>300</v>
      </c>
      <c r="AH11" s="63">
        <f t="shared" si="0"/>
        <v>117</v>
      </c>
      <c r="AI11" s="64">
        <f t="shared" si="1"/>
        <v>116</v>
      </c>
      <c r="AJ11" s="63" t="e">
        <f t="shared" si="2"/>
        <v>#N/A</v>
      </c>
      <c r="AK11" s="63">
        <f t="shared" si="3"/>
        <v>-1</v>
      </c>
    </row>
    <row r="12" spans="1:37" ht="15.75">
      <c r="A12" s="65" t="s">
        <v>335</v>
      </c>
      <c r="B12" s="110" t="s">
        <v>435</v>
      </c>
      <c r="C12" s="31">
        <v>2</v>
      </c>
      <c r="D12" s="100" t="s">
        <v>391</v>
      </c>
      <c r="E12" s="34">
        <v>10.57</v>
      </c>
      <c r="F12" s="34">
        <v>362</v>
      </c>
      <c r="G12" s="34">
        <v>20.6</v>
      </c>
      <c r="H12" s="66">
        <v>0.0018359953703703704</v>
      </c>
      <c r="I12" s="75">
        <f>IF(E12&gt;0,IF($C12=1,VLOOKUP(E12,$Q$1:$S$303,3,TRUE),VLOOKUP(E12,$Y$1:$AA$303,3,TRUE)),"")</f>
        <v>114</v>
      </c>
      <c r="J12" s="60" t="str">
        <f>IF(F12&gt;0,IF($C12=1,VLOOKUP(F12,$T$1:$W$303,4,TRUE),VLOOKUP(F12,$AB$1:$AE$303,4,TRUE)),"")</f>
        <v>101</v>
      </c>
      <c r="K12" s="60" t="str">
        <f>IF(G12&gt;0,IF($C12=1,VLOOKUP(G12,$V$1:$W$303,2,TRUE),VLOOKUP(G12,$AD$1:$AE$303,2,TRUE)),"")</f>
        <v>60</v>
      </c>
      <c r="L12" s="75">
        <f>IF(H12&gt;0,IF($C12=1,VLOOKUP(H12,$R$1:$S$303,2,TRUE),VLOOKUP(H12,$Z$1:$AA$303,2,TRUE)),"")</f>
        <v>182</v>
      </c>
      <c r="M12" s="79">
        <f>SUM(I12+J12+K12+L12)</f>
        <v>457</v>
      </c>
      <c r="Q12" s="88">
        <f t="shared" si="4"/>
        <v>6.4160000000000155</v>
      </c>
      <c r="R12" s="94">
        <f t="shared" si="5"/>
        <v>0.0008970370370370358</v>
      </c>
      <c r="S12" s="30" t="s">
        <v>19</v>
      </c>
      <c r="T12" s="25">
        <v>203.4</v>
      </c>
      <c r="U12" s="73">
        <v>3.58</v>
      </c>
      <c r="V12" s="73">
        <v>7.65</v>
      </c>
      <c r="W12" s="30" t="s">
        <v>299</v>
      </c>
      <c r="Y12" s="96">
        <f t="shared" si="6"/>
        <v>7.080000000000008</v>
      </c>
      <c r="Z12" s="77">
        <f t="shared" si="7"/>
        <v>0.001423611111111112</v>
      </c>
      <c r="AA12" s="30" t="s">
        <v>19</v>
      </c>
      <c r="AB12" s="23">
        <v>199</v>
      </c>
      <c r="AC12" s="21">
        <v>3.48</v>
      </c>
      <c r="AD12" s="21">
        <v>6.78</v>
      </c>
      <c r="AE12" s="30" t="s">
        <v>299</v>
      </c>
      <c r="AH12" s="63">
        <f t="shared" si="0"/>
        <v>95</v>
      </c>
      <c r="AI12" s="64">
        <f t="shared" si="1"/>
        <v>94</v>
      </c>
      <c r="AJ12" s="63" t="e">
        <f t="shared" si="2"/>
        <v>#N/A</v>
      </c>
      <c r="AK12" s="63">
        <f t="shared" si="3"/>
        <v>32</v>
      </c>
    </row>
    <row r="13" spans="1:37" ht="15.75">
      <c r="A13" s="65" t="s">
        <v>336</v>
      </c>
      <c r="B13" s="110" t="s">
        <v>434</v>
      </c>
      <c r="C13" s="31">
        <v>2</v>
      </c>
      <c r="D13" s="100" t="s">
        <v>391</v>
      </c>
      <c r="E13" s="34">
        <v>10.53</v>
      </c>
      <c r="F13" s="34">
        <v>307</v>
      </c>
      <c r="G13" s="34">
        <v>21.6</v>
      </c>
      <c r="H13" s="66">
        <v>0.0017763888888888888</v>
      </c>
      <c r="I13" s="75">
        <f>IF(E13&gt;0,IF($C13=1,VLOOKUP(E13,$Q$1:$S$303,3,TRUE),VLOOKUP(E13,$Y$1:$AA$303,3,TRUE)),"")</f>
        <v>116</v>
      </c>
      <c r="J13" s="60" t="str">
        <f>IF(F13&gt;0,IF($C13=1,VLOOKUP(F13,$T$1:$W$303,4,TRUE),VLOOKUP(F13,$AB$1:$AE$303,4,TRUE)),"")</f>
        <v>69</v>
      </c>
      <c r="K13" s="60" t="str">
        <f>IF(G13&gt;0,IF($C13=1,VLOOKUP(G13,$V$1:$W$303,2,TRUE),VLOOKUP(G13,$AD$1:$AE$303,2,TRUE)),"")</f>
        <v>64</v>
      </c>
      <c r="L13" s="75">
        <f>IF(H13&gt;0,IF($C13=1,VLOOKUP(H13,$R$1:$S$303,2,TRUE),VLOOKUP(H13,$Z$1:$AA$303,2,TRUE)),"")</f>
        <v>196</v>
      </c>
      <c r="M13" s="79">
        <f>SUM(I13+J13+K13+L13)</f>
        <v>445</v>
      </c>
      <c r="Q13" s="88">
        <f t="shared" si="4"/>
        <v>6.435600000000015</v>
      </c>
      <c r="R13" s="94">
        <f t="shared" si="5"/>
        <v>0.0009000740740740729</v>
      </c>
      <c r="S13" s="30" t="s">
        <v>20</v>
      </c>
      <c r="T13" s="25">
        <v>205.74</v>
      </c>
      <c r="U13" s="73">
        <v>3.63</v>
      </c>
      <c r="V13" s="73">
        <v>8.01</v>
      </c>
      <c r="W13" s="30" t="s">
        <v>298</v>
      </c>
      <c r="Y13" s="96">
        <f t="shared" si="6"/>
        <v>7.098000000000008</v>
      </c>
      <c r="Z13" s="77">
        <f t="shared" si="7"/>
        <v>0.0014270833333333342</v>
      </c>
      <c r="AA13" s="30" t="s">
        <v>20</v>
      </c>
      <c r="AB13" s="23">
        <v>201</v>
      </c>
      <c r="AC13" s="21">
        <v>3.53</v>
      </c>
      <c r="AD13" s="21">
        <v>7.06</v>
      </c>
      <c r="AE13" s="30" t="s">
        <v>298</v>
      </c>
      <c r="AH13" s="63" t="e">
        <f t="shared" si="0"/>
        <v>#N/A</v>
      </c>
      <c r="AI13" s="64">
        <f t="shared" si="1"/>
        <v>96</v>
      </c>
      <c r="AJ13" s="63" t="e">
        <f t="shared" si="2"/>
        <v>#N/A</v>
      </c>
      <c r="AK13" s="63">
        <f t="shared" si="3"/>
        <v>46</v>
      </c>
    </row>
    <row r="14" spans="1:37" ht="15.75">
      <c r="A14" s="65" t="s">
        <v>337</v>
      </c>
      <c r="B14" s="110" t="s">
        <v>436</v>
      </c>
      <c r="C14" s="31">
        <v>2</v>
      </c>
      <c r="D14" s="100" t="s">
        <v>391</v>
      </c>
      <c r="E14" s="34">
        <v>10.94</v>
      </c>
      <c r="F14" s="34">
        <v>317</v>
      </c>
      <c r="G14" s="34">
        <v>22</v>
      </c>
      <c r="H14" s="66">
        <v>0.0018064814814814816</v>
      </c>
      <c r="I14" s="75">
        <f>IF(E14&gt;0,IF($C14=1,VLOOKUP(E14,$Q$1:$S$303,3,TRUE),VLOOKUP(E14,$Y$1:$AA$303,3,TRUE)),"")</f>
        <v>98</v>
      </c>
      <c r="J14" s="60" t="str">
        <f>IF(F14&gt;0,IF($C14=1,VLOOKUP(F14,$T$1:$W$303,4,TRUE),VLOOKUP(F14,$AB$1:$AE$303,4,TRUE)),"")</f>
        <v>75</v>
      </c>
      <c r="K14" s="60" t="str">
        <f>IF(G14&gt;0,IF($C14=1,VLOOKUP(G14,$V$1:$W$303,2,TRUE),VLOOKUP(G14,$AD$1:$AE$303,2,TRUE)),"")</f>
        <v>66</v>
      </c>
      <c r="L14" s="75">
        <f>IF(H14&gt;0,IF($C14=1,VLOOKUP(H14,$R$1:$S$303,2,TRUE),VLOOKUP(H14,$Z$1:$AA$303,2,TRUE)),"")</f>
        <v>189</v>
      </c>
      <c r="M14" s="79">
        <f>SUM(I14+J14+K14+L14)</f>
        <v>428</v>
      </c>
      <c r="Q14" s="88">
        <f t="shared" si="4"/>
        <v>6.455200000000015</v>
      </c>
      <c r="R14" s="94">
        <f t="shared" si="5"/>
        <v>0.00090311111111111</v>
      </c>
      <c r="S14" s="30" t="s">
        <v>21</v>
      </c>
      <c r="T14" s="25">
        <v>208.08</v>
      </c>
      <c r="U14" s="73">
        <v>3.69</v>
      </c>
      <c r="V14" s="73">
        <v>8.38</v>
      </c>
      <c r="W14" s="30" t="s">
        <v>297</v>
      </c>
      <c r="Y14" s="96">
        <f t="shared" si="6"/>
        <v>7.116000000000008</v>
      </c>
      <c r="Z14" s="77">
        <f t="shared" si="7"/>
        <v>0.0014305555555555564</v>
      </c>
      <c r="AA14" s="30" t="s">
        <v>21</v>
      </c>
      <c r="AB14" s="23">
        <v>202</v>
      </c>
      <c r="AC14" s="21">
        <v>3.58</v>
      </c>
      <c r="AD14" s="21">
        <v>7.34</v>
      </c>
      <c r="AE14" s="30" t="s">
        <v>297</v>
      </c>
      <c r="AH14" s="63">
        <f t="shared" si="0"/>
        <v>81</v>
      </c>
      <c r="AI14" s="64">
        <f t="shared" si="1"/>
        <v>80</v>
      </c>
      <c r="AJ14" s="63" t="e">
        <f t="shared" si="2"/>
        <v>#N/A</v>
      </c>
      <c r="AK14" s="63">
        <f t="shared" si="3"/>
        <v>39</v>
      </c>
    </row>
    <row r="15" spans="1:37" ht="15.75">
      <c r="A15" s="65" t="s">
        <v>338</v>
      </c>
      <c r="B15" s="110" t="s">
        <v>437</v>
      </c>
      <c r="C15" s="31">
        <v>2</v>
      </c>
      <c r="D15" s="100" t="s">
        <v>391</v>
      </c>
      <c r="E15" s="34">
        <v>10.74</v>
      </c>
      <c r="F15" s="34">
        <v>315</v>
      </c>
      <c r="G15" s="34">
        <v>22.8</v>
      </c>
      <c r="H15" s="66">
        <v>0.002336226851851852</v>
      </c>
      <c r="I15" s="75">
        <f>IF(E15&gt;0,IF($C15=1,VLOOKUP(E15,$Q$1:$S$303,3,TRUE),VLOOKUP(E15,$Y$1:$AA$303,3,TRUE)),"")</f>
        <v>106</v>
      </c>
      <c r="J15" s="60" t="str">
        <f>IF(F15&gt;0,IF($C15=1,VLOOKUP(F15,$T$1:$W$303,4,TRUE),VLOOKUP(F15,$AB$1:$AE$303,4,TRUE)),"")</f>
        <v>74</v>
      </c>
      <c r="K15" s="60" t="str">
        <f>IF(G15&gt;0,IF($C15=1,VLOOKUP(G15,$V$1:$W$303,2,TRUE),VLOOKUP(G15,$AD$1:$AE$303,2,TRUE)),"")</f>
        <v>69</v>
      </c>
      <c r="L15" s="75">
        <f>IF(H15&gt;0,IF($C15=1,VLOOKUP(H15,$R$1:$S$303,2,TRUE),VLOOKUP(H15,$Z$1:$AA$303,2,TRUE)),"")</f>
        <v>79</v>
      </c>
      <c r="M15" s="79">
        <f>SUM(I15+J15+K15+L15)</f>
        <v>328</v>
      </c>
      <c r="Q15" s="88">
        <f t="shared" si="4"/>
        <v>6.474800000000014</v>
      </c>
      <c r="R15" s="94">
        <f t="shared" si="5"/>
        <v>0.000906148148148147</v>
      </c>
      <c r="S15" s="30" t="s">
        <v>22</v>
      </c>
      <c r="T15" s="25">
        <v>210.42</v>
      </c>
      <c r="U15" s="73">
        <v>3.75</v>
      </c>
      <c r="V15" s="73">
        <v>8.74</v>
      </c>
      <c r="W15" s="30" t="s">
        <v>296</v>
      </c>
      <c r="Y15" s="96">
        <f t="shared" si="6"/>
        <v>7.1340000000000074</v>
      </c>
      <c r="Z15" s="77">
        <f t="shared" si="7"/>
        <v>0.0014340277777777786</v>
      </c>
      <c r="AA15" s="30" t="s">
        <v>22</v>
      </c>
      <c r="AB15" s="23">
        <v>204</v>
      </c>
      <c r="AC15" s="21">
        <v>3.62</v>
      </c>
      <c r="AD15" s="21">
        <v>7.62</v>
      </c>
      <c r="AE15" s="30" t="s">
        <v>296</v>
      </c>
      <c r="AH15" s="63" t="e">
        <f t="shared" si="0"/>
        <v>#N/A</v>
      </c>
      <c r="AI15" s="64">
        <f t="shared" si="1"/>
        <v>88</v>
      </c>
      <c r="AJ15" s="63" t="e">
        <f t="shared" si="2"/>
        <v>#N/A</v>
      </c>
      <c r="AK15" s="63">
        <f t="shared" si="3"/>
        <v>-1</v>
      </c>
    </row>
    <row r="16" spans="1:37" ht="15.75">
      <c r="A16" s="65" t="s">
        <v>339</v>
      </c>
      <c r="B16" s="102" t="s">
        <v>369</v>
      </c>
      <c r="C16" s="31">
        <v>2</v>
      </c>
      <c r="D16" s="100" t="s">
        <v>361</v>
      </c>
      <c r="E16" s="34">
        <v>9.25</v>
      </c>
      <c r="F16" s="34">
        <v>395</v>
      </c>
      <c r="G16" s="32">
        <v>41.8</v>
      </c>
      <c r="H16" s="66">
        <v>0.0014217592592592595</v>
      </c>
      <c r="I16" s="75">
        <f>IF(E16&gt;0,IF($C16=1,VLOOKUP(E16,$Q$1:$S$303,3,TRUE),VLOOKUP(E16,$Y$1:$AA$303,3,TRUE)),"")</f>
        <v>174</v>
      </c>
      <c r="J16" s="60" t="str">
        <f>IF(F16&gt;0,IF($C16=1,VLOOKUP(F16,$T$1:$W$303,4,TRUE),VLOOKUP(F16,$AB$1:$AE$303,4,TRUE)),"")</f>
        <v>123</v>
      </c>
      <c r="K16" s="60" t="str">
        <f>IF(G16&gt;0,IF($C16=1,VLOOKUP(G16,$V$1:$W$303,2,TRUE),VLOOKUP(G16,$AD$1:$AE$303,2,TRUE)),"")</f>
        <v>147</v>
      </c>
      <c r="L16" s="75" t="str">
        <f>IF(H16&gt;0,IF($C16=1,VLOOKUP(H16,$R$1:$S$303,2,TRUE),VLOOKUP(H16,$Z$1:$AA$303,2,TRUE)),"")</f>
        <v>291</v>
      </c>
      <c r="M16" s="79">
        <f>SUM(I16+J16+K16+L16)</f>
        <v>735</v>
      </c>
      <c r="Q16" s="88">
        <f t="shared" si="4"/>
        <v>6.494400000000014</v>
      </c>
      <c r="R16" s="94">
        <f t="shared" si="5"/>
        <v>0.0009091851851851841</v>
      </c>
      <c r="S16" s="30" t="s">
        <v>23</v>
      </c>
      <c r="T16" s="25">
        <v>212.76</v>
      </c>
      <c r="U16" s="73">
        <v>3.81</v>
      </c>
      <c r="V16" s="73">
        <v>9.11</v>
      </c>
      <c r="W16" s="30" t="s">
        <v>295</v>
      </c>
      <c r="Y16" s="96">
        <f t="shared" si="6"/>
        <v>7.152000000000007</v>
      </c>
      <c r="Z16" s="77">
        <f t="shared" si="7"/>
        <v>0.0014375000000000008</v>
      </c>
      <c r="AA16" s="30" t="s">
        <v>23</v>
      </c>
      <c r="AB16" s="23">
        <v>206</v>
      </c>
      <c r="AC16" s="21">
        <v>3.67</v>
      </c>
      <c r="AD16" s="21">
        <v>7.9</v>
      </c>
      <c r="AE16" s="30" t="s">
        <v>295</v>
      </c>
      <c r="AH16" s="63" t="e">
        <f t="shared" si="0"/>
        <v>#N/A</v>
      </c>
      <c r="AI16" s="64">
        <f t="shared" si="1"/>
        <v>149</v>
      </c>
      <c r="AJ16" s="63" t="e">
        <f t="shared" si="2"/>
        <v>#N/A</v>
      </c>
      <c r="AK16" s="63">
        <f t="shared" si="3"/>
        <v>128</v>
      </c>
    </row>
    <row r="17" spans="1:37" ht="15.75">
      <c r="A17" s="65" t="s">
        <v>340</v>
      </c>
      <c r="B17" s="102" t="s">
        <v>374</v>
      </c>
      <c r="C17" s="31">
        <v>2</v>
      </c>
      <c r="D17" s="100" t="s">
        <v>361</v>
      </c>
      <c r="E17" s="34">
        <v>8.75</v>
      </c>
      <c r="F17" s="34">
        <v>409</v>
      </c>
      <c r="G17" s="32">
        <v>30.65</v>
      </c>
      <c r="H17" s="66">
        <v>0.0014444444444444444</v>
      </c>
      <c r="I17" s="75">
        <f>IF(E17&gt;0,IF($C17=1,VLOOKUP(E17,$Q$1:$S$303,3,TRUE),VLOOKUP(E17,$Y$1:$AA$303,3,TRUE)),"")</f>
        <v>198</v>
      </c>
      <c r="J17" s="60" t="str">
        <f>IF(F17&gt;0,IF($C17=1,VLOOKUP(F17,$T$1:$W$303,4,TRUE),VLOOKUP(F17,$AB$1:$AE$303,4,TRUE)),"")</f>
        <v>132</v>
      </c>
      <c r="K17" s="60" t="str">
        <f>IF(G17&gt;0,IF($C17=1,VLOOKUP(G17,$V$1:$W$303,2,TRUE),VLOOKUP(G17,$AD$1:$AE$303,2,TRUE)),"")</f>
        <v>99</v>
      </c>
      <c r="L17" s="75" t="str">
        <f>IF(H17&gt;0,IF($C17=1,VLOOKUP(H17,$R$1:$S$303,2,TRUE),VLOOKUP(H17,$Z$1:$AA$303,2,TRUE)),"")</f>
        <v>285</v>
      </c>
      <c r="M17" s="79">
        <f>SUM(I17+J17+K17+L17)</f>
        <v>714</v>
      </c>
      <c r="Q17" s="88">
        <f t="shared" si="4"/>
        <v>6.514000000000014</v>
      </c>
      <c r="R17" s="94">
        <f t="shared" si="5"/>
        <v>0.0009122222222222212</v>
      </c>
      <c r="S17" s="30" t="s">
        <v>24</v>
      </c>
      <c r="T17" s="25">
        <v>215.1</v>
      </c>
      <c r="U17" s="73">
        <v>3.86</v>
      </c>
      <c r="V17" s="73">
        <v>9.47</v>
      </c>
      <c r="W17" s="30" t="s">
        <v>294</v>
      </c>
      <c r="Y17" s="96">
        <f t="shared" si="6"/>
        <v>7.170000000000007</v>
      </c>
      <c r="Z17" s="77">
        <f t="shared" si="7"/>
        <v>0.001440972222222223</v>
      </c>
      <c r="AA17" s="30" t="s">
        <v>24</v>
      </c>
      <c r="AB17" s="23">
        <v>208</v>
      </c>
      <c r="AC17" s="21">
        <v>3.72</v>
      </c>
      <c r="AD17" s="21">
        <v>8.18</v>
      </c>
      <c r="AE17" s="30" t="s">
        <v>294</v>
      </c>
      <c r="AH17" s="63" t="e">
        <f t="shared" si="0"/>
        <v>#N/A</v>
      </c>
      <c r="AI17" s="64">
        <f t="shared" si="1"/>
        <v>172</v>
      </c>
      <c r="AJ17" s="63" t="e">
        <f t="shared" si="2"/>
        <v>#N/A</v>
      </c>
      <c r="AK17" s="63">
        <f t="shared" si="3"/>
        <v>122</v>
      </c>
    </row>
    <row r="18" spans="1:37" ht="15.75">
      <c r="A18" s="65" t="s">
        <v>341</v>
      </c>
      <c r="B18" s="101" t="s">
        <v>379</v>
      </c>
      <c r="C18" s="31">
        <v>2</v>
      </c>
      <c r="D18" s="100" t="s">
        <v>361</v>
      </c>
      <c r="E18" s="34">
        <v>9.28</v>
      </c>
      <c r="F18" s="34">
        <v>406</v>
      </c>
      <c r="G18" s="32">
        <v>27.8</v>
      </c>
      <c r="H18" s="66">
        <v>0.0013892361111111113</v>
      </c>
      <c r="I18" s="75">
        <f>IF(E18&gt;0,IF($C18=1,VLOOKUP(E18,$Q$1:$S$303,3,TRUE),VLOOKUP(E18,$Y$1:$AA$303,3,TRUE)),"")</f>
        <v>173</v>
      </c>
      <c r="J18" s="60" t="str">
        <f>IF(F18&gt;0,IF($C18=1,VLOOKUP(F18,$T$1:$W$303,4,TRUE),VLOOKUP(F18,$AB$1:$AE$303,4,TRUE)),"")</f>
        <v>130</v>
      </c>
      <c r="K18" s="60" t="str">
        <f>IF(G18&gt;0,IF($C18=1,VLOOKUP(G18,$V$1:$W$303,2,TRUE),VLOOKUP(G18,$AD$1:$AE$303,2,TRUE)),"")</f>
        <v>88</v>
      </c>
      <c r="L18" s="75">
        <f>IF(H18&gt;0,IF($C18=1,VLOOKUP(H18,$R$1:$S$303,2,TRUE),VLOOKUP(H18,$Z$1:$AA$303,2,TRUE)),"")</f>
        <v>300</v>
      </c>
      <c r="M18" s="79">
        <f>SUM(I18+J18+K18+L18)</f>
        <v>691</v>
      </c>
      <c r="Q18" s="88">
        <f t="shared" si="4"/>
        <v>6.533600000000013</v>
      </c>
      <c r="R18" s="94">
        <f t="shared" si="5"/>
        <v>0.0009152592592592582</v>
      </c>
      <c r="S18" s="30" t="s">
        <v>25</v>
      </c>
      <c r="T18" s="25">
        <v>217.44</v>
      </c>
      <c r="U18" s="73">
        <v>3.92</v>
      </c>
      <c r="V18" s="73">
        <v>9.84</v>
      </c>
      <c r="W18" s="30" t="s">
        <v>293</v>
      </c>
      <c r="Y18" s="96">
        <f t="shared" si="6"/>
        <v>7.188000000000007</v>
      </c>
      <c r="Z18" s="77">
        <f t="shared" si="7"/>
        <v>0.0014444444444444452</v>
      </c>
      <c r="AA18" s="30" t="s">
        <v>25</v>
      </c>
      <c r="AB18" s="23">
        <v>210</v>
      </c>
      <c r="AC18" s="21">
        <v>3.77</v>
      </c>
      <c r="AD18" s="21">
        <v>8.45</v>
      </c>
      <c r="AE18" s="30" t="s">
        <v>293</v>
      </c>
      <c r="AH18" s="63" t="e">
        <f t="shared" si="0"/>
        <v>#N/A</v>
      </c>
      <c r="AI18" s="64">
        <f t="shared" si="1"/>
        <v>148</v>
      </c>
      <c r="AJ18" s="63" t="e">
        <f t="shared" si="2"/>
        <v>#N/A</v>
      </c>
      <c r="AK18" s="63">
        <f t="shared" si="3"/>
        <v>137</v>
      </c>
    </row>
    <row r="19" spans="1:37" ht="15.75">
      <c r="A19" s="65" t="s">
        <v>342</v>
      </c>
      <c r="B19" s="103" t="s">
        <v>368</v>
      </c>
      <c r="C19" s="31">
        <v>2</v>
      </c>
      <c r="D19" s="86" t="s">
        <v>361</v>
      </c>
      <c r="E19" s="34">
        <v>9.23</v>
      </c>
      <c r="F19" s="34">
        <v>451</v>
      </c>
      <c r="G19" s="32">
        <v>29</v>
      </c>
      <c r="H19" s="66">
        <v>0.0016776620370370372</v>
      </c>
      <c r="I19" s="75">
        <f>IF(E19&gt;0,IF($C19=1,VLOOKUP(E19,$Q$1:$S$303,3,TRUE),VLOOKUP(E19,$Y$1:$AA$303,3,TRUE)),"")</f>
        <v>175</v>
      </c>
      <c r="J19" s="60" t="str">
        <f>IF(F19&gt;0,IF($C19=1,VLOOKUP(F19,$T$1:$W$303,4,TRUE),VLOOKUP(F19,$AB$1:$AE$303,4,TRUE)),"")</f>
        <v>159</v>
      </c>
      <c r="K19" s="60" t="str">
        <f>IF(G19&gt;0,IF($C19=1,VLOOKUP(G19,$V$1:$W$303,2,TRUE),VLOOKUP(G19,$AD$1:$AE$303,2,TRUE)),"")</f>
        <v>93</v>
      </c>
      <c r="L19" s="75">
        <f>IF(H19&gt;0,IF($C19=1,VLOOKUP(H19,$R$1:$S$303,2,TRUE),VLOOKUP(H19,$Z$1:$AA$303,2,TRUE)),"")</f>
        <v>221</v>
      </c>
      <c r="M19" s="79">
        <f>SUM(I19+J19+K19+L19)</f>
        <v>648</v>
      </c>
      <c r="Q19" s="88">
        <f>Q21-(Q$53-Q$2)/50</f>
        <v>6.553200000000013</v>
      </c>
      <c r="R19" s="94">
        <f>R21-(R$53-R$2)/50</f>
        <v>0.0009182962962962953</v>
      </c>
      <c r="S19" s="30" t="s">
        <v>26</v>
      </c>
      <c r="T19" s="25">
        <v>219.78</v>
      </c>
      <c r="U19" s="73">
        <v>3.98</v>
      </c>
      <c r="V19" s="73">
        <v>10.2</v>
      </c>
      <c r="W19" s="30" t="s">
        <v>292</v>
      </c>
      <c r="Y19" s="96">
        <f>Y21-(Y$53-Y$2)/50</f>
        <v>7.206000000000007</v>
      </c>
      <c r="Z19" s="77">
        <f>Z21-(Z$53-Z$2)/50</f>
        <v>0.0014479166666666674</v>
      </c>
      <c r="AA19" s="30" t="s">
        <v>26</v>
      </c>
      <c r="AB19" s="23">
        <v>212</v>
      </c>
      <c r="AC19" s="21">
        <v>3.82</v>
      </c>
      <c r="AD19" s="21">
        <v>8.73</v>
      </c>
      <c r="AE19" s="30" t="s">
        <v>292</v>
      </c>
      <c r="AH19" s="63" t="e">
        <f t="shared" si="0"/>
        <v>#N/A</v>
      </c>
      <c r="AI19" s="64">
        <f t="shared" si="1"/>
        <v>150</v>
      </c>
      <c r="AJ19" s="63" t="e">
        <f t="shared" si="2"/>
        <v>#N/A</v>
      </c>
      <c r="AK19" s="63">
        <f t="shared" si="3"/>
        <v>68</v>
      </c>
    </row>
    <row r="20" spans="1:37" ht="15.75">
      <c r="A20" s="65" t="s">
        <v>343</v>
      </c>
      <c r="B20" s="101" t="s">
        <v>378</v>
      </c>
      <c r="C20" s="31">
        <v>2</v>
      </c>
      <c r="D20" s="100" t="s">
        <v>361</v>
      </c>
      <c r="E20" s="34">
        <v>9.68</v>
      </c>
      <c r="F20" s="34">
        <v>371</v>
      </c>
      <c r="G20" s="32">
        <v>26.5</v>
      </c>
      <c r="H20" s="66">
        <v>0.0015431712962962966</v>
      </c>
      <c r="I20" s="75">
        <f>IF(E20&gt;0,IF($C20=1,VLOOKUP(E20,$Q$1:$S$303,3,TRUE),VLOOKUP(E20,$Y$1:$AA$303,3,TRUE)),"")</f>
        <v>153</v>
      </c>
      <c r="J20" s="60" t="str">
        <f>IF(F20&gt;0,IF($C20=1,VLOOKUP(F20,$T$1:$W$303,4,TRUE),VLOOKUP(F20,$AB$1:$AE$303,4,TRUE)),"")</f>
        <v>107</v>
      </c>
      <c r="K20" s="60" t="str">
        <f>IF(G20&gt;0,IF($C20=1,VLOOKUP(G20,$V$1:$W$303,2,TRUE),VLOOKUP(G20,$AD$1:$AE$303,2,TRUE)),"")</f>
        <v>83</v>
      </c>
      <c r="L20" s="75">
        <f>IF(H20&gt;0,IF($C20=1,VLOOKUP(H20,$R$1:$S$303,2,TRUE),VLOOKUP(H20,$Z$1:$AA$303,2,TRUE)),"")</f>
        <v>256</v>
      </c>
      <c r="M20" s="79">
        <f>SUM(I20+J20+K20+L20)</f>
        <v>599</v>
      </c>
      <c r="Q20" s="99"/>
      <c r="R20" s="99"/>
      <c r="S20" s="30"/>
      <c r="T20" s="25"/>
      <c r="U20" s="73"/>
      <c r="V20" s="73"/>
      <c r="W20" s="30"/>
      <c r="Y20" s="98"/>
      <c r="Z20" s="77"/>
      <c r="AA20" s="30"/>
      <c r="AB20" s="23"/>
      <c r="AC20" s="21"/>
      <c r="AD20" s="21"/>
      <c r="AE20" s="30"/>
      <c r="AH20" s="63" t="e">
        <f t="shared" si="0"/>
        <v>#N/A</v>
      </c>
      <c r="AI20" s="64">
        <f t="shared" si="1"/>
        <v>131</v>
      </c>
      <c r="AJ20" s="63" t="e">
        <f t="shared" si="2"/>
        <v>#N/A</v>
      </c>
      <c r="AK20" s="63">
        <f t="shared" si="3"/>
        <v>97</v>
      </c>
    </row>
    <row r="21" spans="1:37" ht="15.75">
      <c r="A21" s="65" t="s">
        <v>344</v>
      </c>
      <c r="B21" s="101" t="s">
        <v>372</v>
      </c>
      <c r="C21" s="31">
        <v>2</v>
      </c>
      <c r="D21" s="86" t="s">
        <v>361</v>
      </c>
      <c r="E21" s="34">
        <v>9.64</v>
      </c>
      <c r="F21" s="34">
        <v>384</v>
      </c>
      <c r="G21" s="32">
        <v>23.7</v>
      </c>
      <c r="H21" s="66">
        <v>0.0016152777777777778</v>
      </c>
      <c r="I21" s="75">
        <f>IF(E21&gt;0,IF($C21=1,VLOOKUP(E21,$Q$1:$S$303,3,TRUE),VLOOKUP(E21,$Y$1:$AA$303,3,TRUE)),"")</f>
        <v>155</v>
      </c>
      <c r="J21" s="60" t="str">
        <f>IF(F21&gt;0,IF($C21=1,VLOOKUP(F21,$T$1:$W$303,4,TRUE),VLOOKUP(F21,$AB$1:$AE$303,4,TRUE)),"")</f>
        <v>116</v>
      </c>
      <c r="K21" s="60" t="str">
        <f>IF(G21&gt;0,IF($C21=1,VLOOKUP(G21,$V$1:$W$303,2,TRUE),VLOOKUP(G21,$AD$1:$AE$303,2,TRUE)),"")</f>
        <v>72</v>
      </c>
      <c r="L21" s="75">
        <f>IF(H21&gt;0,IF($C21=1,VLOOKUP(H21,$R$1:$S$303,2,TRUE),VLOOKUP(H21,$Z$1:$AA$303,2,TRUE)),"")</f>
        <v>237</v>
      </c>
      <c r="M21" s="79">
        <f>SUM(I21+J21+K21+L21)</f>
        <v>580</v>
      </c>
      <c r="Q21" s="88">
        <f aca="true" t="shared" si="8" ref="Q21:Q52">Q22-(Q$53-Q$2)/50</f>
        <v>6.572800000000012</v>
      </c>
      <c r="R21" s="94">
        <f aca="true" t="shared" si="9" ref="R21:R52">R22-(R$53-R$2)/50</f>
        <v>0.0009213333333333324</v>
      </c>
      <c r="S21" s="30" t="s">
        <v>27</v>
      </c>
      <c r="T21" s="25">
        <v>222.12</v>
      </c>
      <c r="U21" s="73">
        <v>4.04</v>
      </c>
      <c r="V21" s="73">
        <v>10.57</v>
      </c>
      <c r="W21" s="30" t="s">
        <v>291</v>
      </c>
      <c r="Y21" s="96">
        <f aca="true" t="shared" si="10" ref="Y21:Y52">Y22-(Y$53-Y$2)/50</f>
        <v>7.224000000000006</v>
      </c>
      <c r="Z21" s="77">
        <f aca="true" t="shared" si="11" ref="Z21:Z52">Z22-(Z$53-Z$2)/50</f>
        <v>0.0014513888888888896</v>
      </c>
      <c r="AA21" s="30" t="s">
        <v>27</v>
      </c>
      <c r="AB21" s="23">
        <v>214</v>
      </c>
      <c r="AC21" s="21">
        <v>3.86</v>
      </c>
      <c r="AD21" s="21">
        <v>9.01</v>
      </c>
      <c r="AE21" s="30" t="s">
        <v>291</v>
      </c>
      <c r="AH21" s="63" t="e">
        <f aca="true" t="shared" si="12" ref="AH21:AH84">VLOOKUP(E21,Q$1:S$65536,3,0)</f>
        <v>#N/A</v>
      </c>
      <c r="AI21" s="64">
        <f aca="true" t="shared" si="13" ref="AI21:AI84">VLOOKUP(E21,Q$1:S$65536,3,1)-1</f>
        <v>133</v>
      </c>
      <c r="AJ21" s="63" t="e">
        <f t="shared" si="2"/>
        <v>#N/A</v>
      </c>
      <c r="AK21" s="63">
        <f t="shared" si="3"/>
        <v>81</v>
      </c>
    </row>
    <row r="22" spans="1:37" ht="15.75">
      <c r="A22" s="65" t="s">
        <v>345</v>
      </c>
      <c r="B22" t="s">
        <v>370</v>
      </c>
      <c r="C22" s="31">
        <v>2</v>
      </c>
      <c r="D22" s="100" t="s">
        <v>361</v>
      </c>
      <c r="E22" s="34">
        <v>9.9</v>
      </c>
      <c r="F22" s="34">
        <v>354</v>
      </c>
      <c r="G22" s="32">
        <v>34</v>
      </c>
      <c r="H22" s="66">
        <v>0.0017100694444444444</v>
      </c>
      <c r="I22" s="75">
        <f>IF(E22&gt;0,IF($C22=1,VLOOKUP(E22,$Q$1:$S$303,3,TRUE),VLOOKUP(E22,$Y$1:$AA$303,3,TRUE)),"")</f>
        <v>143</v>
      </c>
      <c r="J22" s="60" t="str">
        <f>IF(F22&gt;0,IF($C22=1,VLOOKUP(F22,$T$1:$W$303,4,TRUE),VLOOKUP(F22,$AB$1:$AE$303,4,TRUE)),"")</f>
        <v>97</v>
      </c>
      <c r="K22" s="60" t="str">
        <f>IF(G22&gt;0,IF($C22=1,VLOOKUP(G22,$V$1:$W$303,2,TRUE),VLOOKUP(G22,$AD$1:$AE$303,2,TRUE)),"")</f>
        <v>114</v>
      </c>
      <c r="L22" s="75">
        <f>IF(H22&gt;0,IF($C22=1,VLOOKUP(H22,$R$1:$S$303,2,TRUE),VLOOKUP(H22,$Z$1:$AA$303,2,TRUE)),"")</f>
        <v>213</v>
      </c>
      <c r="M22" s="79">
        <f>SUM(I22+J22+K22+L22)</f>
        <v>567</v>
      </c>
      <c r="Q22" s="88">
        <f t="shared" si="8"/>
        <v>6.592400000000012</v>
      </c>
      <c r="R22" s="94">
        <f t="shared" si="9"/>
        <v>0.0009243703703703695</v>
      </c>
      <c r="S22" s="30" t="s">
        <v>28</v>
      </c>
      <c r="T22" s="25">
        <v>224.46</v>
      </c>
      <c r="U22" s="73">
        <v>4.09</v>
      </c>
      <c r="V22" s="73">
        <v>10.93</v>
      </c>
      <c r="W22" s="30" t="s">
        <v>290</v>
      </c>
      <c r="Y22" s="96">
        <f t="shared" si="10"/>
        <v>7.242000000000006</v>
      </c>
      <c r="Z22" s="77">
        <f t="shared" si="11"/>
        <v>0.0014548611111111118</v>
      </c>
      <c r="AA22" s="30" t="s">
        <v>28</v>
      </c>
      <c r="AB22" s="23">
        <v>216</v>
      </c>
      <c r="AC22" s="21">
        <v>3.91</v>
      </c>
      <c r="AD22" s="21">
        <v>9.29</v>
      </c>
      <c r="AE22" s="30" t="s">
        <v>290</v>
      </c>
      <c r="AH22" s="63" t="e">
        <f t="shared" si="12"/>
        <v>#N/A</v>
      </c>
      <c r="AI22" s="64">
        <f t="shared" si="13"/>
        <v>122</v>
      </c>
      <c r="AJ22" s="63" t="e">
        <f t="shared" si="2"/>
        <v>#N/A</v>
      </c>
      <c r="AK22" s="63">
        <f t="shared" si="3"/>
        <v>61</v>
      </c>
    </row>
    <row r="23" spans="1:37" ht="15.75">
      <c r="A23" s="65" t="s">
        <v>346</v>
      </c>
      <c r="B23" s="104" t="s">
        <v>380</v>
      </c>
      <c r="C23" s="31">
        <v>2</v>
      </c>
      <c r="D23" s="100" t="s">
        <v>361</v>
      </c>
      <c r="E23" s="34">
        <v>10.41</v>
      </c>
      <c r="F23" s="34">
        <v>374</v>
      </c>
      <c r="G23" s="32">
        <v>31.6</v>
      </c>
      <c r="H23" s="66">
        <v>0.0016733796296296295</v>
      </c>
      <c r="I23" s="75">
        <f>IF(E23&gt;0,IF($C23=1,VLOOKUP(E23,$Q$1:$S$303,3,TRUE),VLOOKUP(E23,$Y$1:$AA$303,3,TRUE)),"")</f>
        <v>121</v>
      </c>
      <c r="J23" s="60" t="str">
        <f>IF(F23&gt;0,IF($C23=1,VLOOKUP(F23,$T$1:$W$303,4,TRUE),VLOOKUP(F23,$AB$1:$AE$303,4,TRUE)),"")</f>
        <v>109</v>
      </c>
      <c r="K23" s="60" t="str">
        <f>IF(G23&gt;0,IF($C23=1,VLOOKUP(G23,$V$1:$W$303,2,TRUE),VLOOKUP(G23,$AD$1:$AE$303,2,TRUE)),"")</f>
        <v>103</v>
      </c>
      <c r="L23" s="75">
        <f>IF(H23&gt;0,IF($C23=1,VLOOKUP(H23,$R$1:$S$303,2,TRUE),VLOOKUP(H23,$Z$1:$AA$303,2,TRUE)),"")</f>
        <v>222</v>
      </c>
      <c r="M23" s="79">
        <f>SUM(I23+J23+K23+L23)</f>
        <v>555</v>
      </c>
      <c r="Q23" s="88">
        <f t="shared" si="8"/>
        <v>6.612000000000012</v>
      </c>
      <c r="R23" s="94">
        <f t="shared" si="9"/>
        <v>0.0009274074074074065</v>
      </c>
      <c r="S23" s="30" t="s">
        <v>29</v>
      </c>
      <c r="T23" s="25">
        <v>226.8</v>
      </c>
      <c r="U23" s="73">
        <v>4.15</v>
      </c>
      <c r="V23" s="73">
        <v>11.3</v>
      </c>
      <c r="W23" s="30" t="s">
        <v>289</v>
      </c>
      <c r="Y23" s="96">
        <f t="shared" si="10"/>
        <v>7.260000000000006</v>
      </c>
      <c r="Z23" s="77">
        <f t="shared" si="11"/>
        <v>0.001458333333333334</v>
      </c>
      <c r="AA23" s="30" t="s">
        <v>29</v>
      </c>
      <c r="AB23" s="23">
        <v>217</v>
      </c>
      <c r="AC23" s="21">
        <v>3.96</v>
      </c>
      <c r="AD23" s="21">
        <v>9.57</v>
      </c>
      <c r="AE23" s="30" t="s">
        <v>289</v>
      </c>
      <c r="AH23" s="63" t="e">
        <f t="shared" si="12"/>
        <v>#N/A</v>
      </c>
      <c r="AI23" s="64">
        <f t="shared" si="13"/>
        <v>101</v>
      </c>
      <c r="AJ23" s="63" t="e">
        <f t="shared" si="2"/>
        <v>#N/A</v>
      </c>
      <c r="AK23" s="63">
        <f t="shared" si="3"/>
        <v>69</v>
      </c>
    </row>
    <row r="24" spans="1:37" ht="15.75">
      <c r="A24" s="65" t="s">
        <v>347</v>
      </c>
      <c r="B24" s="104" t="s">
        <v>381</v>
      </c>
      <c r="C24" s="31">
        <v>2</v>
      </c>
      <c r="D24" s="86" t="s">
        <v>361</v>
      </c>
      <c r="E24" s="34">
        <v>9.86</v>
      </c>
      <c r="F24" s="34">
        <v>348</v>
      </c>
      <c r="G24" s="32">
        <v>35.8</v>
      </c>
      <c r="H24" s="66">
        <v>0.0017812499999999998</v>
      </c>
      <c r="I24" s="75">
        <f>IF(E24&gt;0,IF($C24=1,VLOOKUP(E24,$Q$1:$S$303,3,TRUE),VLOOKUP(E24,$Y$1:$AA$303,3,TRUE)),"")</f>
        <v>145</v>
      </c>
      <c r="J24" s="60" t="str">
        <f>IF(F24&gt;0,IF($C24=1,VLOOKUP(F24,$T$1:$W$303,4,TRUE),VLOOKUP(F24,$AB$1:$AE$303,4,TRUE)),"")</f>
        <v>93</v>
      </c>
      <c r="K24" s="60" t="str">
        <f>IF(G24&gt;0,IF($C24=1,VLOOKUP(G24,$V$1:$W$303,2,TRUE),VLOOKUP(G24,$AD$1:$AE$303,2,TRUE)),"")</f>
        <v>122</v>
      </c>
      <c r="L24" s="75">
        <f>IF(H24&gt;0,IF($C24=1,VLOOKUP(H24,$R$1:$S$303,2,TRUE),VLOOKUP(H24,$Z$1:$AA$303,2,TRUE)),"")</f>
        <v>195</v>
      </c>
      <c r="M24" s="79">
        <f>SUM(I24+J24+K24+L24)</f>
        <v>555</v>
      </c>
      <c r="Q24" s="88">
        <f t="shared" si="8"/>
        <v>6.631600000000011</v>
      </c>
      <c r="R24" s="94">
        <f t="shared" si="9"/>
        <v>0.0009304444444444436</v>
      </c>
      <c r="S24" s="30" t="s">
        <v>30</v>
      </c>
      <c r="T24" s="25">
        <v>229.14</v>
      </c>
      <c r="U24" s="73">
        <v>4.21</v>
      </c>
      <c r="V24" s="73">
        <v>11.66</v>
      </c>
      <c r="W24" s="30" t="s">
        <v>288</v>
      </c>
      <c r="Y24" s="96">
        <f t="shared" si="10"/>
        <v>7.278000000000006</v>
      </c>
      <c r="Z24" s="77">
        <f t="shared" si="11"/>
        <v>0.0014618055555555563</v>
      </c>
      <c r="AA24" s="30" t="s">
        <v>30</v>
      </c>
      <c r="AB24" s="23">
        <v>219</v>
      </c>
      <c r="AC24" s="21">
        <v>4.01</v>
      </c>
      <c r="AD24" s="21">
        <v>9.85</v>
      </c>
      <c r="AE24" s="30" t="s">
        <v>288</v>
      </c>
      <c r="AH24" s="63">
        <f t="shared" si="12"/>
        <v>124</v>
      </c>
      <c r="AI24" s="64">
        <f t="shared" si="13"/>
        <v>123</v>
      </c>
      <c r="AJ24" s="63" t="e">
        <f t="shared" si="2"/>
        <v>#N/A</v>
      </c>
      <c r="AK24" s="63">
        <f t="shared" si="3"/>
        <v>45</v>
      </c>
    </row>
    <row r="25" spans="1:37" ht="15.75">
      <c r="A25" s="65" t="s">
        <v>348</v>
      </c>
      <c r="B25" s="104" t="s">
        <v>376</v>
      </c>
      <c r="C25" s="31">
        <v>2</v>
      </c>
      <c r="D25" s="100" t="s">
        <v>361</v>
      </c>
      <c r="E25" s="34">
        <v>9.46</v>
      </c>
      <c r="F25" s="34">
        <v>389</v>
      </c>
      <c r="G25" s="32">
        <v>25.4</v>
      </c>
      <c r="H25" s="66">
        <v>0.00181724537037037</v>
      </c>
      <c r="I25" s="75">
        <f>IF(E25&gt;0,IF($C25=1,VLOOKUP(E25,$Q$1:$S$303,3,TRUE),VLOOKUP(E25,$Y$1:$AA$303,3,TRUE)),"")</f>
        <v>164</v>
      </c>
      <c r="J25" s="60" t="str">
        <f>IF(F25&gt;0,IF($C25=1,VLOOKUP(F25,$T$1:$W$303,4,TRUE),VLOOKUP(F25,$AB$1:$AE$303,4,TRUE)),"")</f>
        <v>119</v>
      </c>
      <c r="K25" s="60" t="str">
        <f>IF(G25&gt;0,IF($C25=1,VLOOKUP(G25,$V$1:$W$303,2,TRUE),VLOOKUP(G25,$AD$1:$AE$303,2,TRUE)),"")</f>
        <v>79</v>
      </c>
      <c r="L25" s="75">
        <f>IF(H25&gt;0,IF($C25=1,VLOOKUP(H25,$R$1:$S$303,2,TRUE),VLOOKUP(H25,$Z$1:$AA$303,2,TRUE)),"")</f>
        <v>187</v>
      </c>
      <c r="M25" s="79">
        <f>SUM(I25+J25+K25+L25)</f>
        <v>549</v>
      </c>
      <c r="Q25" s="88">
        <f t="shared" si="8"/>
        <v>6.651200000000011</v>
      </c>
      <c r="R25" s="94">
        <f t="shared" si="9"/>
        <v>0.0009334814814814807</v>
      </c>
      <c r="S25" s="30" t="s">
        <v>31</v>
      </c>
      <c r="T25" s="25">
        <v>231.48</v>
      </c>
      <c r="U25" s="73">
        <v>4.27</v>
      </c>
      <c r="V25" s="73">
        <v>12.03</v>
      </c>
      <c r="W25" s="30" t="s">
        <v>287</v>
      </c>
      <c r="Y25" s="96">
        <f t="shared" si="10"/>
        <v>7.296000000000006</v>
      </c>
      <c r="Z25" s="77">
        <f t="shared" si="11"/>
        <v>0.0014652777777777785</v>
      </c>
      <c r="AA25" s="30" t="s">
        <v>31</v>
      </c>
      <c r="AB25" s="23">
        <v>221</v>
      </c>
      <c r="AC25" s="21">
        <v>4.06</v>
      </c>
      <c r="AD25" s="21">
        <v>10.12</v>
      </c>
      <c r="AE25" s="30" t="s">
        <v>287</v>
      </c>
      <c r="AH25" s="63">
        <f t="shared" si="12"/>
        <v>141</v>
      </c>
      <c r="AI25" s="64">
        <f t="shared" si="13"/>
        <v>140</v>
      </c>
      <c r="AJ25" s="63" t="e">
        <f t="shared" si="2"/>
        <v>#N/A</v>
      </c>
      <c r="AK25" s="63">
        <f t="shared" si="3"/>
        <v>36</v>
      </c>
    </row>
    <row r="26" spans="1:37" ht="15.75">
      <c r="A26" s="65" t="s">
        <v>349</v>
      </c>
      <c r="B26" s="104" t="s">
        <v>375</v>
      </c>
      <c r="C26" s="31">
        <v>2</v>
      </c>
      <c r="D26" s="100" t="s">
        <v>361</v>
      </c>
      <c r="E26" s="34">
        <v>9.61</v>
      </c>
      <c r="F26" s="34">
        <v>350</v>
      </c>
      <c r="G26" s="32">
        <v>19.8</v>
      </c>
      <c r="H26" s="66">
        <v>0.0016063657407407407</v>
      </c>
      <c r="I26" s="75">
        <f>IF(E26&gt;0,IF($C26=1,VLOOKUP(E26,$Q$1:$S$303,3,TRUE),VLOOKUP(E26,$Y$1:$AA$303,3,TRUE)),"")</f>
        <v>157</v>
      </c>
      <c r="J26" s="60" t="str">
        <f>IF(F26&gt;0,IF($C26=1,VLOOKUP(F26,$T$1:$W$303,4,TRUE),VLOOKUP(F26,$AB$1:$AE$303,4,TRUE)),"")</f>
        <v>94</v>
      </c>
      <c r="K26" s="60" t="str">
        <f>IF(G26&gt;0,IF($C26=1,VLOOKUP(G26,$V$1:$W$303,2,TRUE),VLOOKUP(G26,$AD$1:$AE$303,2,TRUE)),"")</f>
        <v>57</v>
      </c>
      <c r="L26" s="75">
        <f>IF(H26&gt;0,IF($C26=1,VLOOKUP(H26,$R$1:$S$303,2,TRUE),VLOOKUP(H26,$Z$1:$AA$303,2,TRUE)),"")</f>
        <v>239</v>
      </c>
      <c r="M26" s="79">
        <f>SUM(I26+J26+K26+L26)</f>
        <v>547</v>
      </c>
      <c r="Q26" s="88">
        <f t="shared" si="8"/>
        <v>6.6708000000000105</v>
      </c>
      <c r="R26" s="94">
        <f t="shared" si="9"/>
        <v>0.0009365185185185177</v>
      </c>
      <c r="S26" s="30" t="s">
        <v>32</v>
      </c>
      <c r="T26" s="25">
        <v>233.82</v>
      </c>
      <c r="U26" s="73">
        <v>4.32</v>
      </c>
      <c r="V26" s="73">
        <v>12.39</v>
      </c>
      <c r="W26" s="30" t="s">
        <v>286</v>
      </c>
      <c r="Y26" s="96">
        <f t="shared" si="10"/>
        <v>7.314000000000005</v>
      </c>
      <c r="Z26" s="77">
        <f t="shared" si="11"/>
        <v>0.0014687500000000007</v>
      </c>
      <c r="AA26" s="30" t="s">
        <v>32</v>
      </c>
      <c r="AB26" s="23">
        <v>223</v>
      </c>
      <c r="AC26" s="21">
        <v>4.1</v>
      </c>
      <c r="AD26" s="21">
        <v>10.4</v>
      </c>
      <c r="AE26" s="30" t="s">
        <v>286</v>
      </c>
      <c r="AH26" s="63" t="e">
        <f t="shared" si="12"/>
        <v>#N/A</v>
      </c>
      <c r="AI26" s="64">
        <f t="shared" si="13"/>
        <v>134</v>
      </c>
      <c r="AJ26" s="63" t="e">
        <f t="shared" si="2"/>
        <v>#N/A</v>
      </c>
      <c r="AK26" s="63">
        <f t="shared" si="3"/>
        <v>83</v>
      </c>
    </row>
    <row r="27" spans="1:37" ht="15.75">
      <c r="A27" s="65" t="s">
        <v>350</v>
      </c>
      <c r="B27" s="104" t="s">
        <v>377</v>
      </c>
      <c r="C27" s="31">
        <v>2</v>
      </c>
      <c r="D27" s="100" t="s">
        <v>361</v>
      </c>
      <c r="E27" s="34">
        <v>9.86</v>
      </c>
      <c r="F27" s="34">
        <v>344</v>
      </c>
      <c r="G27" s="32">
        <v>29.4</v>
      </c>
      <c r="H27" s="66">
        <v>0.00181724537037037</v>
      </c>
      <c r="I27" s="81">
        <f>IF(E27&gt;0,IF($C27=1,VLOOKUP(E27,$Q$1:$S$303,3,TRUE),VLOOKUP(E27,$Y$1:$AA$303,3,TRUE)),"")</f>
        <v>145</v>
      </c>
      <c r="J27" s="81" t="str">
        <f>IF(F27&gt;0,IF($C27=1,VLOOKUP(F27,$T$1:$W$303,4,TRUE),VLOOKUP(F27,$AB$1:$AE$303,4,TRUE)),"")</f>
        <v>91</v>
      </c>
      <c r="K27" s="81" t="str">
        <f>IF(G27&gt;0,IF($C27=1,VLOOKUP(G27,$V$1:$W$303,2,TRUE),VLOOKUP(G27,$AD$1:$AE$303,2,TRUE)),"")</f>
        <v>95</v>
      </c>
      <c r="L27" s="81">
        <f>IF(H27&gt;0,IF($C27=1,VLOOKUP(H27,$R$1:$S$303,2,TRUE),VLOOKUP(H27,$Z$1:$AA$303,2,TRUE)),"")</f>
        <v>187</v>
      </c>
      <c r="M27" s="79">
        <f>SUM(I27+J27+K27+L27)</f>
        <v>518</v>
      </c>
      <c r="Q27" s="88">
        <f t="shared" si="8"/>
        <v>6.69040000000001</v>
      </c>
      <c r="R27" s="94">
        <f t="shared" si="9"/>
        <v>0.0009395555555555548</v>
      </c>
      <c r="S27" s="30" t="s">
        <v>33</v>
      </c>
      <c r="T27" s="25">
        <v>236.16</v>
      </c>
      <c r="U27" s="73">
        <v>4.38</v>
      </c>
      <c r="V27" s="73">
        <v>12.76</v>
      </c>
      <c r="W27" s="30" t="s">
        <v>285</v>
      </c>
      <c r="Y27" s="96">
        <f t="shared" si="10"/>
        <v>7.332000000000005</v>
      </c>
      <c r="Z27" s="77">
        <f t="shared" si="11"/>
        <v>0.0014722222222222229</v>
      </c>
      <c r="AA27" s="30" t="s">
        <v>33</v>
      </c>
      <c r="AB27" s="23">
        <v>225</v>
      </c>
      <c r="AC27" s="21">
        <v>4.15</v>
      </c>
      <c r="AD27" s="21">
        <v>10.68</v>
      </c>
      <c r="AE27" s="30" t="s">
        <v>285</v>
      </c>
      <c r="AH27" s="63">
        <f t="shared" si="12"/>
        <v>124</v>
      </c>
      <c r="AI27" s="64">
        <f t="shared" si="13"/>
        <v>123</v>
      </c>
      <c r="AJ27" s="63" t="e">
        <f t="shared" si="2"/>
        <v>#N/A</v>
      </c>
      <c r="AK27" s="63">
        <f t="shared" si="3"/>
        <v>36</v>
      </c>
    </row>
    <row r="28" spans="1:37" ht="15.75">
      <c r="A28" s="65" t="s">
        <v>351</v>
      </c>
      <c r="B28" s="104" t="s">
        <v>371</v>
      </c>
      <c r="C28" s="31">
        <v>2</v>
      </c>
      <c r="D28" s="100" t="s">
        <v>361</v>
      </c>
      <c r="E28" s="34">
        <v>10.67</v>
      </c>
      <c r="F28" s="34">
        <v>341</v>
      </c>
      <c r="G28" s="32">
        <v>35.7</v>
      </c>
      <c r="H28" s="66">
        <v>0.0017677083333333336</v>
      </c>
      <c r="I28" s="75">
        <f>IF(E28&gt;0,IF($C28=1,VLOOKUP(E28,$Q$1:$S$303,3,TRUE),VLOOKUP(E28,$Y$1:$AA$303,3,TRUE)),"")</f>
        <v>109</v>
      </c>
      <c r="J28" s="60" t="str">
        <f>IF(F28&gt;0,IF($C28=1,VLOOKUP(F28,$T$1:$W$303,4,TRUE),VLOOKUP(F28,$AB$1:$AE$303,4,TRUE)),"")</f>
        <v>89</v>
      </c>
      <c r="K28" s="60" t="str">
        <f>IF(G28&gt;0,IF($C28=1,VLOOKUP(G28,$V$1:$W$303,2,TRUE),VLOOKUP(G28,$AD$1:$AE$303,2,TRUE)),"")</f>
        <v>121</v>
      </c>
      <c r="L28" s="75">
        <f>IF(H28&gt;0,IF($C28=1,VLOOKUP(H28,$R$1:$S$303,2,TRUE),VLOOKUP(H28,$Z$1:$AA$303,2,TRUE)),"")</f>
        <v>198</v>
      </c>
      <c r="M28" s="79">
        <f>SUM(I28+J28+K28+L28)</f>
        <v>517</v>
      </c>
      <c r="Q28" s="88">
        <f t="shared" si="8"/>
        <v>6.71000000000001</v>
      </c>
      <c r="R28" s="94">
        <f t="shared" si="9"/>
        <v>0.0009425925925925919</v>
      </c>
      <c r="S28" s="30" t="s">
        <v>34</v>
      </c>
      <c r="T28" s="25">
        <v>238.5</v>
      </c>
      <c r="U28" s="73">
        <v>4.44</v>
      </c>
      <c r="V28" s="73">
        <v>13.12</v>
      </c>
      <c r="W28" s="30" t="s">
        <v>284</v>
      </c>
      <c r="Y28" s="96">
        <f t="shared" si="10"/>
        <v>7.350000000000005</v>
      </c>
      <c r="Z28" s="77">
        <f t="shared" si="11"/>
        <v>0.001475694444444445</v>
      </c>
      <c r="AA28" s="30" t="s">
        <v>34</v>
      </c>
      <c r="AB28" s="23">
        <v>227</v>
      </c>
      <c r="AC28" s="21">
        <v>4.2</v>
      </c>
      <c r="AD28" s="21">
        <v>10.96</v>
      </c>
      <c r="AE28" s="30" t="s">
        <v>284</v>
      </c>
      <c r="AH28" s="63" t="e">
        <f t="shared" si="12"/>
        <v>#N/A</v>
      </c>
      <c r="AI28" s="64">
        <f t="shared" si="13"/>
        <v>91</v>
      </c>
      <c r="AJ28" s="63" t="e">
        <f t="shared" si="2"/>
        <v>#N/A</v>
      </c>
      <c r="AK28" s="63">
        <f t="shared" si="3"/>
        <v>48</v>
      </c>
    </row>
    <row r="29" spans="1:37" ht="15.75">
      <c r="A29" s="65" t="s">
        <v>443</v>
      </c>
      <c r="B29" s="106" t="s">
        <v>373</v>
      </c>
      <c r="C29" s="31">
        <v>2</v>
      </c>
      <c r="D29" s="86" t="s">
        <v>361</v>
      </c>
      <c r="E29" s="34">
        <v>10.78</v>
      </c>
      <c r="F29" s="34">
        <v>318</v>
      </c>
      <c r="G29" s="32">
        <v>21.7</v>
      </c>
      <c r="H29" s="66">
        <v>0.0016601851851851853</v>
      </c>
      <c r="I29" s="75">
        <f>IF(E29&gt;0,IF($C29=1,VLOOKUP(E29,$Q$1:$S$303,3,TRUE),VLOOKUP(E29,$Y$1:$AA$303,3,TRUE)),"")</f>
        <v>105</v>
      </c>
      <c r="J29" s="60" t="str">
        <f>IF(F29&gt;0,IF($C29=1,VLOOKUP(F29,$T$1:$W$303,4,TRUE),VLOOKUP(F29,$AB$1:$AE$303,4,TRUE)),"")</f>
        <v>76</v>
      </c>
      <c r="K29" s="60" t="str">
        <f>IF(G29&gt;0,IF($C29=1,VLOOKUP(G29,$V$1:$W$303,2,TRUE),VLOOKUP(G29,$AD$1:$AE$303,2,TRUE)),"")</f>
        <v>64</v>
      </c>
      <c r="L29" s="75">
        <f>IF(H29&gt;0,IF($C29=1,VLOOKUP(H29,$R$1:$S$303,2,TRUE),VLOOKUP(H29,$Z$1:$AA$303,2,TRUE)),"")</f>
        <v>225</v>
      </c>
      <c r="M29" s="79">
        <f>SUM(I29+J29+K29+L29)</f>
        <v>470</v>
      </c>
      <c r="Q29" s="88">
        <f t="shared" si="8"/>
        <v>6.729600000000009</v>
      </c>
      <c r="R29" s="94">
        <f t="shared" si="9"/>
        <v>0.000945629629629629</v>
      </c>
      <c r="S29" s="30" t="s">
        <v>35</v>
      </c>
      <c r="T29" s="25">
        <v>240.84</v>
      </c>
      <c r="U29" s="73">
        <v>4.5</v>
      </c>
      <c r="V29" s="73">
        <v>13.48</v>
      </c>
      <c r="W29" s="30" t="s">
        <v>283</v>
      </c>
      <c r="Y29" s="96">
        <f t="shared" si="10"/>
        <v>7.368000000000005</v>
      </c>
      <c r="Z29" s="77">
        <f t="shared" si="11"/>
        <v>0.0014791666666666673</v>
      </c>
      <c r="AA29" s="30" t="s">
        <v>35</v>
      </c>
      <c r="AB29" s="23">
        <v>229</v>
      </c>
      <c r="AC29" s="21">
        <v>4.25</v>
      </c>
      <c r="AD29" s="21">
        <v>11.24</v>
      </c>
      <c r="AE29" s="30" t="s">
        <v>283</v>
      </c>
      <c r="AH29" s="63">
        <f t="shared" si="12"/>
        <v>87</v>
      </c>
      <c r="AI29" s="64">
        <f t="shared" si="13"/>
        <v>86</v>
      </c>
      <c r="AJ29" s="63" t="e">
        <f t="shared" si="2"/>
        <v>#N/A</v>
      </c>
      <c r="AK29" s="63">
        <f t="shared" si="3"/>
        <v>72</v>
      </c>
    </row>
    <row r="30" spans="1:37" ht="15.75">
      <c r="A30" s="65" t="s">
        <v>444</v>
      </c>
      <c r="B30" s="104" t="s">
        <v>401</v>
      </c>
      <c r="C30" s="31">
        <v>2</v>
      </c>
      <c r="D30" s="100" t="s">
        <v>397</v>
      </c>
      <c r="E30" s="34">
        <v>9.36</v>
      </c>
      <c r="F30" s="34">
        <v>352</v>
      </c>
      <c r="G30" s="32">
        <v>27.6</v>
      </c>
      <c r="H30" s="66">
        <v>0.0014774305555555556</v>
      </c>
      <c r="I30" s="75">
        <f>IF(E30&gt;0,IF($C30=1,VLOOKUP(E30,$Q$1:$S$303,3,TRUE),VLOOKUP(E30,$Y$1:$AA$303,3,TRUE)),"")</f>
        <v>169</v>
      </c>
      <c r="J30" s="60" t="str">
        <f>IF(F30&gt;0,IF($C30=1,VLOOKUP(F30,$T$1:$W$303,4,TRUE),VLOOKUP(F30,$AB$1:$AE$303,4,TRUE)),"")</f>
        <v>96</v>
      </c>
      <c r="K30" s="60" t="str">
        <f>IF(G30&gt;0,IF($C30=1,VLOOKUP(G30,$V$1:$W$303,2,TRUE),VLOOKUP(G30,$AD$1:$AE$303,2,TRUE)),"")</f>
        <v>87</v>
      </c>
      <c r="L30" s="75" t="str">
        <f>IF(H30&gt;0,IF($C30=1,VLOOKUP(H30,$R$1:$S$303,2,TRUE),VLOOKUP(H30,$Z$1:$AA$303,2,TRUE)),"")</f>
        <v>275</v>
      </c>
      <c r="M30" s="79">
        <f>SUM(I30+J30+K30+L30)</f>
        <v>627</v>
      </c>
      <c r="Q30" s="88">
        <f t="shared" si="8"/>
        <v>6.749200000000009</v>
      </c>
      <c r="R30" s="94">
        <f t="shared" si="9"/>
        <v>0.000948666666666666</v>
      </c>
      <c r="S30" s="30" t="s">
        <v>36</v>
      </c>
      <c r="T30" s="25">
        <v>243.18</v>
      </c>
      <c r="U30" s="73">
        <v>4.56</v>
      </c>
      <c r="V30" s="73">
        <v>13.85</v>
      </c>
      <c r="W30" s="30" t="s">
        <v>282</v>
      </c>
      <c r="Y30" s="96">
        <f t="shared" si="10"/>
        <v>7.386000000000005</v>
      </c>
      <c r="Z30" s="77">
        <f t="shared" si="11"/>
        <v>0.0014826388888888895</v>
      </c>
      <c r="AA30" s="30" t="s">
        <v>36</v>
      </c>
      <c r="AB30" s="23">
        <v>231</v>
      </c>
      <c r="AC30" s="21">
        <v>4.3</v>
      </c>
      <c r="AD30" s="21">
        <v>11.52</v>
      </c>
      <c r="AE30" s="30" t="s">
        <v>282</v>
      </c>
      <c r="AH30" s="63">
        <f t="shared" si="12"/>
        <v>145</v>
      </c>
      <c r="AI30" s="64">
        <f t="shared" si="13"/>
        <v>144</v>
      </c>
      <c r="AJ30" s="63" t="e">
        <f t="shared" si="2"/>
        <v>#N/A</v>
      </c>
      <c r="AK30" s="63">
        <f t="shared" si="3"/>
        <v>114</v>
      </c>
    </row>
    <row r="31" spans="1:37" ht="15.75">
      <c r="A31" s="65" t="s">
        <v>445</v>
      </c>
      <c r="B31" s="105" t="s">
        <v>398</v>
      </c>
      <c r="C31" s="31">
        <v>2</v>
      </c>
      <c r="D31" s="100" t="s">
        <v>397</v>
      </c>
      <c r="E31" s="34">
        <v>9.7</v>
      </c>
      <c r="F31" s="34">
        <v>430</v>
      </c>
      <c r="G31" s="32">
        <v>23.1</v>
      </c>
      <c r="H31" s="66">
        <v>0.001592824074074074</v>
      </c>
      <c r="I31" s="75">
        <f>IF(E31&gt;0,IF($C31=1,VLOOKUP(E31,$Q$1:$S$303,3,TRUE),VLOOKUP(E31,$Y$1:$AA$303,3,TRUE)),"")</f>
        <v>152</v>
      </c>
      <c r="J31" s="60" t="str">
        <f>IF(F31&gt;0,IF($C31=1,VLOOKUP(F31,$T$1:$W$303,4,TRUE),VLOOKUP(F31,$AB$1:$AE$303,4,TRUE)),"")</f>
        <v>145</v>
      </c>
      <c r="K31" s="60" t="str">
        <f>IF(G31&gt;0,IF($C31=1,VLOOKUP(G31,$V$1:$W$303,2,TRUE),VLOOKUP(G31,$AD$1:$AE$303,2,TRUE)),"")</f>
        <v>70</v>
      </c>
      <c r="L31" s="75">
        <f>IF(H31&gt;0,IF($C31=1,VLOOKUP(H31,$R$1:$S$303,2,TRUE),VLOOKUP(H31,$Z$1:$AA$303,2,TRUE)),"")</f>
        <v>243</v>
      </c>
      <c r="M31" s="79">
        <f>SUM(I31+J31+K31+L31)</f>
        <v>610</v>
      </c>
      <c r="Q31" s="88">
        <f t="shared" si="8"/>
        <v>6.768800000000009</v>
      </c>
      <c r="R31" s="94">
        <f t="shared" si="9"/>
        <v>0.0009517037037037031</v>
      </c>
      <c r="S31" s="30" t="s">
        <v>37</v>
      </c>
      <c r="T31" s="25">
        <v>245.52</v>
      </c>
      <c r="U31" s="73">
        <v>4.61</v>
      </c>
      <c r="V31" s="73">
        <v>14.21</v>
      </c>
      <c r="W31" s="30" t="s">
        <v>281</v>
      </c>
      <c r="Y31" s="96">
        <f t="shared" si="10"/>
        <v>7.404000000000004</v>
      </c>
      <c r="Z31" s="77">
        <f t="shared" si="11"/>
        <v>0.0014861111111111117</v>
      </c>
      <c r="AA31" s="30" t="s">
        <v>37</v>
      </c>
      <c r="AB31" s="23">
        <v>232</v>
      </c>
      <c r="AC31" s="21">
        <v>4.34</v>
      </c>
      <c r="AD31" s="21">
        <v>11.8</v>
      </c>
      <c r="AE31" s="30" t="s">
        <v>281</v>
      </c>
      <c r="AH31" s="63">
        <f t="shared" si="12"/>
        <v>131</v>
      </c>
      <c r="AI31" s="64">
        <f t="shared" si="13"/>
        <v>130</v>
      </c>
      <c r="AJ31" s="63" t="e">
        <f t="shared" si="2"/>
        <v>#N/A</v>
      </c>
      <c r="AK31" s="63">
        <f t="shared" si="3"/>
        <v>86</v>
      </c>
    </row>
    <row r="32" spans="1:37" ht="15.75">
      <c r="A32" s="65" t="s">
        <v>446</v>
      </c>
      <c r="B32" s="104" t="s">
        <v>400</v>
      </c>
      <c r="C32" s="31">
        <v>2</v>
      </c>
      <c r="D32" s="100" t="s">
        <v>397</v>
      </c>
      <c r="E32" s="34">
        <v>10.06</v>
      </c>
      <c r="F32" s="34">
        <v>392</v>
      </c>
      <c r="G32" s="32">
        <v>25.9</v>
      </c>
      <c r="H32" s="66">
        <v>0.0015583333333333334</v>
      </c>
      <c r="I32" s="75">
        <f>IF(E32&gt;0,IF($C32=1,VLOOKUP(E32,$Q$1:$S$303,3,TRUE),VLOOKUP(E32,$Y$1:$AA$303,3,TRUE)),"")</f>
        <v>136</v>
      </c>
      <c r="J32" s="60" t="str">
        <f>IF(F32&gt;0,IF($C32=1,VLOOKUP(F32,$T$1:$W$303,4,TRUE),VLOOKUP(F32,$AB$1:$AE$303,4,TRUE)),"")</f>
        <v>121</v>
      </c>
      <c r="K32" s="60" t="str">
        <f>IF(G32&gt;0,IF($C32=1,VLOOKUP(G32,$V$1:$W$303,2,TRUE),VLOOKUP(G32,$AD$1:$AE$303,2,TRUE)),"")</f>
        <v>81</v>
      </c>
      <c r="L32" s="75">
        <f>IF(H32&gt;0,IF($C32=1,VLOOKUP(H32,$R$1:$S$303,2,TRUE),VLOOKUP(H32,$Z$1:$AA$303,2,TRUE)),"")</f>
        <v>252</v>
      </c>
      <c r="M32" s="79">
        <f>SUM(I32+J32+K32+L32)</f>
        <v>590</v>
      </c>
      <c r="Q32" s="88">
        <f t="shared" si="8"/>
        <v>6.788400000000008</v>
      </c>
      <c r="R32" s="94">
        <f t="shared" si="9"/>
        <v>0.0009547407407407402</v>
      </c>
      <c r="S32" s="30">
        <v>271</v>
      </c>
      <c r="T32" s="25">
        <v>247.86</v>
      </c>
      <c r="U32" s="73">
        <v>4.67</v>
      </c>
      <c r="V32" s="73">
        <v>14.58</v>
      </c>
      <c r="W32" s="30" t="s">
        <v>280</v>
      </c>
      <c r="Y32" s="96">
        <f t="shared" si="10"/>
        <v>7.422000000000004</v>
      </c>
      <c r="Z32" s="77">
        <f t="shared" si="11"/>
        <v>0.0014895833333333339</v>
      </c>
      <c r="AA32" s="30">
        <v>271</v>
      </c>
      <c r="AB32" s="23">
        <v>234</v>
      </c>
      <c r="AC32" s="21">
        <v>4.39</v>
      </c>
      <c r="AD32" s="21">
        <v>12.07</v>
      </c>
      <c r="AE32" s="30" t="s">
        <v>280</v>
      </c>
      <c r="AH32" s="63">
        <f t="shared" si="12"/>
        <v>116</v>
      </c>
      <c r="AI32" s="64">
        <f t="shared" si="13"/>
        <v>115</v>
      </c>
      <c r="AJ32" s="63" t="e">
        <f t="shared" si="2"/>
        <v>#N/A</v>
      </c>
      <c r="AK32" s="63">
        <f t="shared" si="3"/>
        <v>94</v>
      </c>
    </row>
    <row r="33" spans="1:37" ht="15.75">
      <c r="A33" s="65" t="s">
        <v>447</v>
      </c>
      <c r="B33" s="104" t="s">
        <v>399</v>
      </c>
      <c r="C33" s="31">
        <v>2</v>
      </c>
      <c r="D33" s="100" t="s">
        <v>397</v>
      </c>
      <c r="E33" s="34">
        <v>9.87</v>
      </c>
      <c r="F33" s="34">
        <v>376</v>
      </c>
      <c r="G33" s="32">
        <v>28.4</v>
      </c>
      <c r="H33" s="66">
        <v>0.0016346064814814815</v>
      </c>
      <c r="I33" s="75">
        <f>IF(E33&gt;0,IF($C33=1,VLOOKUP(E33,$Q$1:$S$303,3,TRUE),VLOOKUP(E33,$Y$1:$AA$303,3,TRUE)),"")</f>
        <v>145</v>
      </c>
      <c r="J33" s="60" t="str">
        <f>IF(F33&gt;0,IF($C33=1,VLOOKUP(F33,$T$1:$W$303,4,TRUE),VLOOKUP(F33,$AB$1:$AE$303,4,TRUE)),"")</f>
        <v>110</v>
      </c>
      <c r="K33" s="60" t="str">
        <f>IF(G33&gt;0,IF($C33=1,VLOOKUP(G33,$V$1:$W$303,2,TRUE),VLOOKUP(G33,$AD$1:$AE$303,2,TRUE)),"")</f>
        <v>91</v>
      </c>
      <c r="L33" s="75">
        <f>IF(H33&gt;0,IF($C33=1,VLOOKUP(H33,$R$1:$S$303,2,TRUE),VLOOKUP(H33,$Z$1:$AA$303,2,TRUE)),"")</f>
        <v>232</v>
      </c>
      <c r="M33" s="79">
        <f>SUM(I33+J33+K33+L33)</f>
        <v>578</v>
      </c>
      <c r="Q33" s="88">
        <f t="shared" si="8"/>
        <v>6.808000000000008</v>
      </c>
      <c r="R33" s="94">
        <f t="shared" si="9"/>
        <v>0.0009577777777777772</v>
      </c>
      <c r="S33" s="30">
        <v>270</v>
      </c>
      <c r="T33" s="25">
        <v>250.2</v>
      </c>
      <c r="U33" s="73">
        <v>4.73</v>
      </c>
      <c r="V33" s="73">
        <v>14.94</v>
      </c>
      <c r="W33" s="30" t="s">
        <v>279</v>
      </c>
      <c r="Y33" s="96">
        <f t="shared" si="10"/>
        <v>7.440000000000004</v>
      </c>
      <c r="Z33" s="77">
        <f t="shared" si="11"/>
        <v>0.001493055555555556</v>
      </c>
      <c r="AA33" s="30">
        <v>270</v>
      </c>
      <c r="AB33" s="23">
        <v>236.16</v>
      </c>
      <c r="AC33" s="21">
        <v>4.44</v>
      </c>
      <c r="AD33" s="21">
        <v>12.35</v>
      </c>
      <c r="AE33" s="30" t="s">
        <v>279</v>
      </c>
      <c r="AH33" s="63" t="e">
        <f t="shared" si="12"/>
        <v>#N/A</v>
      </c>
      <c r="AI33" s="64">
        <f t="shared" si="13"/>
        <v>123</v>
      </c>
      <c r="AJ33" s="63" t="e">
        <f t="shared" si="2"/>
        <v>#N/A</v>
      </c>
      <c r="AK33" s="63">
        <f t="shared" si="3"/>
        <v>77</v>
      </c>
    </row>
    <row r="34" spans="1:37" ht="15.75">
      <c r="A34" s="65" t="s">
        <v>448</v>
      </c>
      <c r="B34" t="s">
        <v>429</v>
      </c>
      <c r="C34" s="31">
        <v>2</v>
      </c>
      <c r="D34" s="100" t="s">
        <v>397</v>
      </c>
      <c r="E34" s="34">
        <v>10.28</v>
      </c>
      <c r="F34" s="34">
        <v>379</v>
      </c>
      <c r="G34" s="32">
        <v>23.6</v>
      </c>
      <c r="H34" s="66">
        <v>0.0018790509259259262</v>
      </c>
      <c r="I34" s="75">
        <f>IF(E34&gt;0,IF($C34=1,VLOOKUP(E34,$Q$1:$S$303,3,TRUE),VLOOKUP(E34,$Y$1:$AA$303,3,TRUE)),"")</f>
        <v>127</v>
      </c>
      <c r="J34" s="60" t="str">
        <f>IF(F34&gt;0,IF($C34=1,VLOOKUP(F34,$T$1:$W$303,4,TRUE),VLOOKUP(F34,$AB$1:$AE$303,4,TRUE)),"")</f>
        <v>112</v>
      </c>
      <c r="K34" s="60" t="str">
        <f>IF(G34&gt;0,IF($C34=1,VLOOKUP(G34,$V$1:$W$303,2,TRUE),VLOOKUP(G34,$AD$1:$AE$303,2,TRUE)),"")</f>
        <v>72</v>
      </c>
      <c r="L34" s="75">
        <f>IF(H34&gt;0,IF($C34=1,VLOOKUP(H34,$R$1:$S$303,2,TRUE),VLOOKUP(H34,$Z$1:$AA$303,2,TRUE)),"")</f>
        <v>173</v>
      </c>
      <c r="M34" s="79">
        <f>SUM(I34+J34+K34+L34)</f>
        <v>484</v>
      </c>
      <c r="Q34" s="88">
        <f t="shared" si="8"/>
        <v>6.827600000000007</v>
      </c>
      <c r="R34" s="94">
        <f t="shared" si="9"/>
        <v>0.0009608148148148143</v>
      </c>
      <c r="S34" s="30">
        <v>269</v>
      </c>
      <c r="T34" s="25">
        <v>252.54</v>
      </c>
      <c r="U34" s="73">
        <v>4.79</v>
      </c>
      <c r="V34" s="73">
        <v>15.31</v>
      </c>
      <c r="W34" s="30" t="s">
        <v>278</v>
      </c>
      <c r="Y34" s="96">
        <f t="shared" si="10"/>
        <v>7.458000000000004</v>
      </c>
      <c r="Z34" s="77">
        <f t="shared" si="11"/>
        <v>0.0014965277777777783</v>
      </c>
      <c r="AA34" s="30">
        <v>269</v>
      </c>
      <c r="AB34" s="23">
        <v>238.03</v>
      </c>
      <c r="AC34" s="21">
        <v>4.49</v>
      </c>
      <c r="AD34" s="21">
        <v>12.63</v>
      </c>
      <c r="AE34" s="30" t="s">
        <v>278</v>
      </c>
      <c r="AH34" s="63" t="e">
        <f t="shared" si="12"/>
        <v>#N/A</v>
      </c>
      <c r="AI34" s="64">
        <f t="shared" si="13"/>
        <v>106</v>
      </c>
      <c r="AJ34" s="63" t="e">
        <f t="shared" si="2"/>
        <v>#N/A</v>
      </c>
      <c r="AK34" s="63">
        <f t="shared" si="3"/>
        <v>21</v>
      </c>
    </row>
    <row r="35" spans="1:37" ht="15.75">
      <c r="A35" s="65" t="s">
        <v>449</v>
      </c>
      <c r="B35" s="106" t="s">
        <v>402</v>
      </c>
      <c r="C35" s="31">
        <v>2</v>
      </c>
      <c r="D35" s="100" t="s">
        <v>397</v>
      </c>
      <c r="E35" s="34">
        <v>10.11</v>
      </c>
      <c r="F35" s="34">
        <v>300</v>
      </c>
      <c r="G35" s="32">
        <v>17</v>
      </c>
      <c r="H35" s="66">
        <v>0.0018144675925925926</v>
      </c>
      <c r="I35" s="75">
        <f>IF(E35&gt;0,IF($C35=1,VLOOKUP(E35,$Q$1:$S$303,3,TRUE),VLOOKUP(E35,$Y$1:$AA$303,3,TRUE)),"")</f>
        <v>134</v>
      </c>
      <c r="J35" s="60" t="str">
        <f>IF(F35&gt;0,IF($C35=1,VLOOKUP(F35,$T$1:$W$303,4,TRUE),VLOOKUP(F35,$AB$1:$AE$303,4,TRUE)),"")</f>
        <v>65</v>
      </c>
      <c r="K35" s="60" t="str">
        <f>IF(G35&gt;0,IF($C35=1,VLOOKUP(G35,$V$1:$W$303,2,TRUE),VLOOKUP(G35,$AD$1:$AE$303,2,TRUE)),"")</f>
        <v>46</v>
      </c>
      <c r="L35" s="75">
        <f>IF(H35&gt;0,IF($C35=1,VLOOKUP(H35,$R$1:$S$303,2,TRUE),VLOOKUP(H35,$Z$1:$AA$303,2,TRUE)),"")</f>
        <v>187</v>
      </c>
      <c r="M35" s="79">
        <f>SUM(I35+J35+K35+L35)</f>
        <v>432</v>
      </c>
      <c r="Q35" s="88">
        <f t="shared" si="8"/>
        <v>6.847200000000007</v>
      </c>
      <c r="R35" s="94">
        <f t="shared" si="9"/>
        <v>0.0009638518518518514</v>
      </c>
      <c r="S35" s="30">
        <v>268</v>
      </c>
      <c r="T35" s="25">
        <v>254.88</v>
      </c>
      <c r="U35" s="73">
        <v>4.84</v>
      </c>
      <c r="V35" s="73">
        <v>15.67</v>
      </c>
      <c r="W35" s="30" t="s">
        <v>277</v>
      </c>
      <c r="Y35" s="96">
        <f t="shared" si="10"/>
        <v>7.4760000000000035</v>
      </c>
      <c r="Z35" s="77">
        <f t="shared" si="11"/>
        <v>0.0015000000000000005</v>
      </c>
      <c r="AA35" s="30">
        <v>268</v>
      </c>
      <c r="AB35" s="23">
        <v>239.9</v>
      </c>
      <c r="AC35" s="21">
        <v>4.54</v>
      </c>
      <c r="AD35" s="21">
        <v>12.91</v>
      </c>
      <c r="AE35" s="30" t="s">
        <v>277</v>
      </c>
      <c r="AH35" s="63" t="e">
        <f t="shared" si="12"/>
        <v>#N/A</v>
      </c>
      <c r="AI35" s="64">
        <f t="shared" si="13"/>
        <v>113</v>
      </c>
      <c r="AJ35" s="63" t="e">
        <f t="shared" si="2"/>
        <v>#N/A</v>
      </c>
      <c r="AK35" s="63">
        <f t="shared" si="3"/>
        <v>37</v>
      </c>
    </row>
    <row r="36" spans="1:37" ht="15.75">
      <c r="A36" s="65" t="s">
        <v>450</v>
      </c>
      <c r="B36" s="104" t="s">
        <v>403</v>
      </c>
      <c r="C36" s="31">
        <v>2</v>
      </c>
      <c r="D36" s="100" t="s">
        <v>397</v>
      </c>
      <c r="E36" s="34">
        <v>10.87</v>
      </c>
      <c r="F36" s="34">
        <v>305</v>
      </c>
      <c r="G36" s="32">
        <v>18</v>
      </c>
      <c r="H36" s="66">
        <v>0.0017171296296296294</v>
      </c>
      <c r="I36" s="75">
        <f>IF(E36&gt;0,IF($C36=1,VLOOKUP(E36,$Q$1:$S$303,3,TRUE),VLOOKUP(E36,$Y$1:$AA$303,3,TRUE)),"")</f>
        <v>101</v>
      </c>
      <c r="J36" s="60" t="str">
        <f>IF(F36&gt;0,IF($C36=1,VLOOKUP(F36,$T$1:$W$303,4,TRUE),VLOOKUP(F36,$AB$1:$AE$303,4,TRUE)),"")</f>
        <v>68</v>
      </c>
      <c r="K36" s="60" t="str">
        <f>IF(G36&gt;0,IF($C36=1,VLOOKUP(G36,$V$1:$W$303,2,TRUE),VLOOKUP(G36,$AD$1:$AE$303,2,TRUE)),"")</f>
        <v>50</v>
      </c>
      <c r="L36" s="75">
        <f>IF(H36&gt;0,IF($C36=1,VLOOKUP(H36,$R$1:$S$303,2,TRUE),VLOOKUP(H36,$Z$1:$AA$303,2,TRUE)),"")</f>
        <v>211</v>
      </c>
      <c r="M36" s="79">
        <f>SUM(I36+J36+K36+L36)</f>
        <v>430</v>
      </c>
      <c r="Q36" s="88">
        <f t="shared" si="8"/>
        <v>6.866800000000007</v>
      </c>
      <c r="R36" s="94">
        <f t="shared" si="9"/>
        <v>0.0009668888888888884</v>
      </c>
      <c r="S36" s="30">
        <v>267</v>
      </c>
      <c r="T36" s="25">
        <v>257.22</v>
      </c>
      <c r="U36" s="73">
        <v>4.9</v>
      </c>
      <c r="V36" s="73">
        <v>16.04</v>
      </c>
      <c r="W36" s="30" t="s">
        <v>276</v>
      </c>
      <c r="Y36" s="96">
        <f t="shared" si="10"/>
        <v>7.494000000000003</v>
      </c>
      <c r="Z36" s="77">
        <f t="shared" si="11"/>
        <v>0.0015034722222222227</v>
      </c>
      <c r="AA36" s="30">
        <v>267</v>
      </c>
      <c r="AB36" s="23">
        <v>241.78</v>
      </c>
      <c r="AC36" s="21">
        <v>4.58</v>
      </c>
      <c r="AD36" s="21">
        <v>13.19</v>
      </c>
      <c r="AE36" s="30" t="s">
        <v>276</v>
      </c>
      <c r="AH36" s="63" t="e">
        <f t="shared" si="12"/>
        <v>#N/A</v>
      </c>
      <c r="AI36" s="64">
        <f t="shared" si="13"/>
        <v>83</v>
      </c>
      <c r="AJ36" s="63" t="e">
        <f t="shared" si="2"/>
        <v>#N/A</v>
      </c>
      <c r="AK36" s="63">
        <f t="shared" si="3"/>
        <v>59</v>
      </c>
    </row>
    <row r="37" spans="1:37" ht="15.75">
      <c r="A37" s="65" t="s">
        <v>451</v>
      </c>
      <c r="B37" t="s">
        <v>366</v>
      </c>
      <c r="C37" s="31">
        <v>1</v>
      </c>
      <c r="D37" s="100" t="s">
        <v>362</v>
      </c>
      <c r="E37" s="34">
        <v>9.42</v>
      </c>
      <c r="F37" s="34">
        <v>405</v>
      </c>
      <c r="G37" s="32">
        <v>37.7</v>
      </c>
      <c r="H37" s="66">
        <v>0.001690162037037037</v>
      </c>
      <c r="I37" s="75">
        <f>IF(E37&gt;0,IF($C37=1,VLOOKUP(E37,$Q$1:$S$303,3,TRUE),VLOOKUP(E37,$Y$1:$AA$303,3,TRUE)),"")</f>
        <v>143</v>
      </c>
      <c r="J37" s="60" t="str">
        <f>IF(F37&gt;0,IF($C37=1,VLOOKUP(F37,$T$1:$W$303,4,TRUE),VLOOKUP(F37,$AB$1:$AE$303,4,TRUE)),"")</f>
        <v>100</v>
      </c>
      <c r="K37" s="60" t="str">
        <f>IF(G37&gt;0,IF($C37=1,VLOOKUP(G37,$V$1:$W$303,2,TRUE),VLOOKUP(G37,$AD$1:$AE$303,2,TRUE)),"")</f>
        <v>96</v>
      </c>
      <c r="L37" s="75">
        <f>IF(H37&gt;0,IF($C37=1,VLOOKUP(H37,$R$1:$S$303,2,TRUE),VLOOKUP(H37,$Z$1:$AA$303,2,TRUE)),"")</f>
        <v>66</v>
      </c>
      <c r="M37" s="79">
        <f>SUM(I37+J37+K37+L37)</f>
        <v>405</v>
      </c>
      <c r="Q37" s="88">
        <f t="shared" si="8"/>
        <v>6.886400000000006</v>
      </c>
      <c r="R37" s="94">
        <f t="shared" si="9"/>
        <v>0.0009699259259259255</v>
      </c>
      <c r="S37" s="30">
        <v>266</v>
      </c>
      <c r="T37" s="25">
        <v>259.56</v>
      </c>
      <c r="U37" s="73">
        <v>4.96</v>
      </c>
      <c r="V37" s="73">
        <v>16.4</v>
      </c>
      <c r="W37" s="30" t="s">
        <v>275</v>
      </c>
      <c r="Y37" s="96">
        <f t="shared" si="10"/>
        <v>7.512000000000003</v>
      </c>
      <c r="Z37" s="77">
        <f t="shared" si="11"/>
        <v>0.0015069444444444449</v>
      </c>
      <c r="AA37" s="30">
        <v>266</v>
      </c>
      <c r="AB37" s="23">
        <v>243.65</v>
      </c>
      <c r="AC37" s="21">
        <v>4.63</v>
      </c>
      <c r="AD37" s="21">
        <v>13.47</v>
      </c>
      <c r="AE37" s="30" t="s">
        <v>275</v>
      </c>
      <c r="AH37" s="63" t="e">
        <f t="shared" si="12"/>
        <v>#N/A</v>
      </c>
      <c r="AI37" s="64">
        <f t="shared" si="13"/>
        <v>142</v>
      </c>
      <c r="AJ37" s="63" t="e">
        <f t="shared" si="2"/>
        <v>#N/A</v>
      </c>
      <c r="AK37" s="63">
        <f t="shared" si="3"/>
        <v>65</v>
      </c>
    </row>
    <row r="38" spans="1:37" ht="15.75">
      <c r="A38" s="65" t="s">
        <v>452</v>
      </c>
      <c r="B38" t="s">
        <v>363</v>
      </c>
      <c r="C38" s="31">
        <v>1</v>
      </c>
      <c r="D38" s="86" t="s">
        <v>362</v>
      </c>
      <c r="E38" s="34">
        <v>9.4</v>
      </c>
      <c r="F38" s="34">
        <v>371</v>
      </c>
      <c r="G38" s="32">
        <v>22</v>
      </c>
      <c r="H38" s="66">
        <v>0.0015074074074074072</v>
      </c>
      <c r="I38" s="75">
        <f>IF(E38&gt;0,IF($C38=1,VLOOKUP(E38,$Q$1:$S$303,3,TRUE),VLOOKUP(E38,$Y$1:$AA$303,3,TRUE)),"")</f>
        <v>144</v>
      </c>
      <c r="J38" s="60" t="str">
        <f>IF(F38&gt;0,IF($C38=1,VLOOKUP(F38,$T$1:$W$303,4,TRUE),VLOOKUP(F38,$AB$1:$AE$303,4,TRUE)),"")</f>
        <v>84</v>
      </c>
      <c r="K38" s="60" t="str">
        <f>IF(G38&gt;0,IF($C38=1,VLOOKUP(G38,$V$1:$W$303,2,TRUE),VLOOKUP(G38,$AD$1:$AE$303,2,TRUE)),"")</f>
        <v>49</v>
      </c>
      <c r="L38" s="75">
        <f>IF(H38&gt;0,IF($C38=1,VLOOKUP(H38,$R$1:$S$303,2,TRUE),VLOOKUP(H38,$Z$1:$AA$303,2,TRUE)),"")</f>
        <v>107</v>
      </c>
      <c r="M38" s="79">
        <f>SUM(I38+J38+K38+L38)</f>
        <v>384</v>
      </c>
      <c r="Q38" s="88">
        <f t="shared" si="8"/>
        <v>6.906000000000006</v>
      </c>
      <c r="R38" s="94">
        <f t="shared" si="9"/>
        <v>0.0009729629629629626</v>
      </c>
      <c r="S38" s="30">
        <v>265</v>
      </c>
      <c r="T38" s="25">
        <v>261.9</v>
      </c>
      <c r="U38" s="73">
        <v>5.02</v>
      </c>
      <c r="V38" s="73">
        <v>16.77</v>
      </c>
      <c r="W38" s="30" t="s">
        <v>274</v>
      </c>
      <c r="Y38" s="96">
        <f t="shared" si="10"/>
        <v>7.530000000000003</v>
      </c>
      <c r="Z38" s="77">
        <f t="shared" si="11"/>
        <v>0.001510416666666667</v>
      </c>
      <c r="AA38" s="30">
        <v>265</v>
      </c>
      <c r="AB38" s="23">
        <v>245.52</v>
      </c>
      <c r="AC38" s="21">
        <v>4.68</v>
      </c>
      <c r="AD38" s="21">
        <v>13.74</v>
      </c>
      <c r="AE38" s="30" t="s">
        <v>274</v>
      </c>
      <c r="AH38" s="63" t="e">
        <f t="shared" si="12"/>
        <v>#N/A</v>
      </c>
      <c r="AI38" s="64">
        <f t="shared" si="13"/>
        <v>143</v>
      </c>
      <c r="AJ38" s="63" t="e">
        <f t="shared" si="2"/>
        <v>#N/A</v>
      </c>
      <c r="AK38" s="63">
        <f t="shared" si="3"/>
        <v>106</v>
      </c>
    </row>
    <row r="39" spans="1:37" ht="15.75">
      <c r="A39" s="65" t="s">
        <v>453</v>
      </c>
      <c r="B39" t="s">
        <v>364</v>
      </c>
      <c r="C39" s="31">
        <v>1</v>
      </c>
      <c r="D39" s="86" t="s">
        <v>362</v>
      </c>
      <c r="E39" s="34">
        <v>9.83</v>
      </c>
      <c r="F39" s="34">
        <v>367</v>
      </c>
      <c r="G39" s="32">
        <v>29.8</v>
      </c>
      <c r="H39" s="66">
        <v>0.0016694444444444445</v>
      </c>
      <c r="I39" s="75">
        <f>IF(E39&gt;0,IF($C39=1,VLOOKUP(E39,$Q$1:$S$303,3,TRUE),VLOOKUP(E39,$Y$1:$AA$303,3,TRUE)),"")</f>
        <v>126</v>
      </c>
      <c r="J39" s="60" t="str">
        <f>IF(F39&gt;0,IF($C39=1,VLOOKUP(F39,$T$1:$W$303,4,TRUE),VLOOKUP(F39,$AB$1:$AE$303,4,TRUE)),"")</f>
        <v>82</v>
      </c>
      <c r="K39" s="60" t="str">
        <f>IF(G39&gt;0,IF($C39=1,VLOOKUP(G39,$V$1:$W$303,2,TRUE),VLOOKUP(G39,$AD$1:$AE$303,2,TRUE)),"")</f>
        <v>72</v>
      </c>
      <c r="L39" s="75">
        <f>IF(H39&gt;0,IF($C39=1,VLOOKUP(H39,$R$1:$S$303,2,TRUE),VLOOKUP(H39,$Z$1:$AA$303,2,TRUE)),"")</f>
        <v>71</v>
      </c>
      <c r="M39" s="79">
        <f>SUM(I39+J39+K39+L39)</f>
        <v>351</v>
      </c>
      <c r="Q39" s="88">
        <f t="shared" si="8"/>
        <v>6.9256000000000055</v>
      </c>
      <c r="R39" s="94">
        <f t="shared" si="9"/>
        <v>0.0009759999999999997</v>
      </c>
      <c r="S39" s="30">
        <v>264</v>
      </c>
      <c r="T39" s="25">
        <v>264.24</v>
      </c>
      <c r="U39" s="73">
        <v>5.07</v>
      </c>
      <c r="V39" s="73">
        <v>17.13</v>
      </c>
      <c r="W39" s="30" t="s">
        <v>273</v>
      </c>
      <c r="Y39" s="96">
        <f t="shared" si="10"/>
        <v>7.548000000000003</v>
      </c>
      <c r="Z39" s="77">
        <f t="shared" si="11"/>
        <v>0.0015138888888888893</v>
      </c>
      <c r="AA39" s="30">
        <v>264</v>
      </c>
      <c r="AB39" s="23">
        <v>247.39</v>
      </c>
      <c r="AC39" s="21">
        <v>4.73</v>
      </c>
      <c r="AD39" s="21">
        <v>14.02</v>
      </c>
      <c r="AE39" s="30" t="s">
        <v>273</v>
      </c>
      <c r="AH39" s="63" t="e">
        <f t="shared" si="12"/>
        <v>#N/A</v>
      </c>
      <c r="AI39" s="64">
        <f t="shared" si="13"/>
        <v>125</v>
      </c>
      <c r="AJ39" s="63" t="e">
        <f t="shared" si="2"/>
        <v>#N/A</v>
      </c>
      <c r="AK39" s="63">
        <f t="shared" si="3"/>
        <v>70</v>
      </c>
    </row>
    <row r="40" spans="1:37" ht="15.75">
      <c r="A40" s="65" t="s">
        <v>454</v>
      </c>
      <c r="B40" s="109" t="s">
        <v>367</v>
      </c>
      <c r="C40" s="31">
        <v>1</v>
      </c>
      <c r="D40" s="100" t="s">
        <v>362</v>
      </c>
      <c r="E40" s="34">
        <v>10.12</v>
      </c>
      <c r="F40" s="34">
        <v>318</v>
      </c>
      <c r="G40" s="32">
        <v>27.2</v>
      </c>
      <c r="H40" s="66">
        <v>0.0015871527777777776</v>
      </c>
      <c r="I40" s="75">
        <f>IF(E40&gt;0,IF($C40=1,VLOOKUP(E40,$Q$1:$S$303,3,TRUE),VLOOKUP(E40,$Y$1:$AA$303,3,TRUE)),"")</f>
        <v>114</v>
      </c>
      <c r="J40" s="60" t="str">
        <f>IF(F40&gt;0,IF($C40=1,VLOOKUP(F40,$T$1:$W$303,4,TRUE),VLOOKUP(F40,$AB$1:$AE$303,4,TRUE)),"")</f>
        <v>59</v>
      </c>
      <c r="K40" s="60" t="str">
        <f>IF(G40&gt;0,IF($C40=1,VLOOKUP(G40,$V$1:$W$303,2,TRUE),VLOOKUP(G40,$AD$1:$AE$303,2,TRUE)),"")</f>
        <v>64</v>
      </c>
      <c r="L40" s="75">
        <f>IF(H40&gt;0,IF($C40=1,VLOOKUP(H40,$R$1:$S$303,2,TRUE),VLOOKUP(H40,$Z$1:$AA$303,2,TRUE)),"")</f>
        <v>88</v>
      </c>
      <c r="M40" s="79">
        <f>SUM(I40+J40+K40+L40)</f>
        <v>325</v>
      </c>
      <c r="Q40" s="88">
        <f t="shared" si="8"/>
        <v>6.945200000000005</v>
      </c>
      <c r="R40" s="94">
        <f t="shared" si="9"/>
        <v>0.0009790370370370367</v>
      </c>
      <c r="S40" s="30">
        <v>263</v>
      </c>
      <c r="T40" s="25">
        <v>266.58</v>
      </c>
      <c r="U40" s="73">
        <v>5.13</v>
      </c>
      <c r="V40" s="73">
        <v>17.5</v>
      </c>
      <c r="W40" s="30" t="s">
        <v>272</v>
      </c>
      <c r="Y40" s="96">
        <f t="shared" si="10"/>
        <v>7.5660000000000025</v>
      </c>
      <c r="Z40" s="77">
        <f t="shared" si="11"/>
        <v>0.0015173611111111115</v>
      </c>
      <c r="AA40" s="30">
        <v>263</v>
      </c>
      <c r="AB40" s="23">
        <v>249.26</v>
      </c>
      <c r="AC40" s="21">
        <v>4.78</v>
      </c>
      <c r="AD40" s="21">
        <v>14.3</v>
      </c>
      <c r="AE40" s="30" t="s">
        <v>272</v>
      </c>
      <c r="AH40" s="63" t="e">
        <f t="shared" si="12"/>
        <v>#N/A</v>
      </c>
      <c r="AI40" s="64">
        <f t="shared" si="13"/>
        <v>113</v>
      </c>
      <c r="AJ40" s="63" t="e">
        <f t="shared" si="2"/>
        <v>#N/A</v>
      </c>
      <c r="AK40" s="63">
        <f t="shared" si="3"/>
        <v>87</v>
      </c>
    </row>
    <row r="41" spans="1:37" ht="15.75">
      <c r="A41" s="65" t="s">
        <v>455</v>
      </c>
      <c r="B41" t="s">
        <v>365</v>
      </c>
      <c r="C41" s="31">
        <v>1</v>
      </c>
      <c r="D41" s="100" t="s">
        <v>362</v>
      </c>
      <c r="E41" s="34">
        <v>10.61</v>
      </c>
      <c r="F41" s="34">
        <v>315</v>
      </c>
      <c r="G41" s="32">
        <v>25.3</v>
      </c>
      <c r="H41" s="66">
        <v>0.001665162037037037</v>
      </c>
      <c r="I41" s="75">
        <f>IF(E41&gt;0,IF($C41=1,VLOOKUP(E41,$Q$1:$S$303,3,TRUE),VLOOKUP(E41,$Y$1:$AA$303,3,TRUE)),"")</f>
        <v>94</v>
      </c>
      <c r="J41" s="60" t="str">
        <f>IF(F41&gt;0,IF($C41=1,VLOOKUP(F41,$T$1:$W$303,4,TRUE),VLOOKUP(F41,$AB$1:$AE$303,4,TRUE)),"")</f>
        <v>58</v>
      </c>
      <c r="K41" s="60" t="str">
        <f>IF(G41&gt;0,IF($C41=1,VLOOKUP(G41,$V$1:$W$303,2,TRUE),VLOOKUP(G41,$AD$1:$AE$303,2,TRUE)),"")</f>
        <v>59</v>
      </c>
      <c r="L41" s="75">
        <f>IF(H41&gt;0,IF($C41=1,VLOOKUP(H41,$R$1:$S$303,2,TRUE),VLOOKUP(H41,$Z$1:$AA$303,2,TRUE)),"")</f>
        <v>72</v>
      </c>
      <c r="M41" s="79">
        <f>SUM(I41+J41+K41+L41)</f>
        <v>283</v>
      </c>
      <c r="Q41" s="88">
        <f t="shared" si="8"/>
        <v>6.964800000000005</v>
      </c>
      <c r="R41" s="94">
        <f t="shared" si="9"/>
        <v>0.0009820740740740738</v>
      </c>
      <c r="S41" s="30">
        <v>262</v>
      </c>
      <c r="T41" s="25">
        <v>268.92</v>
      </c>
      <c r="U41" s="73">
        <v>5.19</v>
      </c>
      <c r="V41" s="73">
        <v>17.86</v>
      </c>
      <c r="W41" s="30" t="s">
        <v>271</v>
      </c>
      <c r="Y41" s="96">
        <f t="shared" si="10"/>
        <v>7.584000000000002</v>
      </c>
      <c r="Z41" s="77">
        <f t="shared" si="11"/>
        <v>0.0015208333333333337</v>
      </c>
      <c r="AA41" s="30">
        <v>262</v>
      </c>
      <c r="AB41" s="23">
        <v>251.14</v>
      </c>
      <c r="AC41" s="21">
        <v>4.82</v>
      </c>
      <c r="AD41" s="21">
        <v>14.58</v>
      </c>
      <c r="AE41" s="30" t="s">
        <v>271</v>
      </c>
      <c r="AH41" s="63" t="e">
        <f t="shared" si="12"/>
        <v>#N/A</v>
      </c>
      <c r="AI41" s="64">
        <f t="shared" si="13"/>
        <v>93</v>
      </c>
      <c r="AJ41" s="63" t="e">
        <f t="shared" si="2"/>
        <v>#N/A</v>
      </c>
      <c r="AK41" s="63">
        <f t="shared" si="3"/>
        <v>71</v>
      </c>
    </row>
    <row r="42" spans="1:37" ht="15.75">
      <c r="A42" s="65" t="s">
        <v>456</v>
      </c>
      <c r="B42" s="104" t="s">
        <v>390</v>
      </c>
      <c r="C42" s="31">
        <v>1</v>
      </c>
      <c r="D42" s="86" t="s">
        <v>391</v>
      </c>
      <c r="E42" s="34">
        <v>8.48</v>
      </c>
      <c r="F42" s="34">
        <v>503</v>
      </c>
      <c r="G42" s="32">
        <v>43.5</v>
      </c>
      <c r="H42" s="66">
        <v>0.001309490740740741</v>
      </c>
      <c r="I42" s="75">
        <f>IF(E42&gt;0,IF($C42=1,VLOOKUP(E42,$Q$1:$S$303,3,TRUE),VLOOKUP(E42,$Y$1:$AA$303,3,TRUE)),"")</f>
        <v>185</v>
      </c>
      <c r="J42" s="60" t="str">
        <f>IF(F42&gt;0,IF($C42=1,VLOOKUP(F42,$T$1:$W$303,4,TRUE),VLOOKUP(F42,$AB$1:$AE$303,4,TRUE)),"")</f>
        <v>150</v>
      </c>
      <c r="K42" s="60" t="str">
        <f>IF(G42&gt;0,IF($C42=1,VLOOKUP(G42,$V$1:$W$303,2,TRUE),VLOOKUP(G42,$AD$1:$AE$303,2,TRUE)),"")</f>
        <v>114</v>
      </c>
      <c r="L42" s="75">
        <f>IF(H42&gt;0,IF($C42=1,VLOOKUP(H42,$R$1:$S$303,2,TRUE),VLOOKUP(H42,$Z$1:$AA$303,2,TRUE)),"")</f>
        <v>160</v>
      </c>
      <c r="M42" s="79">
        <f>SUM(I42+J42+K42+L42)</f>
        <v>609</v>
      </c>
      <c r="Q42" s="88">
        <f t="shared" si="8"/>
        <v>6.984400000000004</v>
      </c>
      <c r="R42" s="94">
        <f t="shared" si="9"/>
        <v>0.0009851111111111109</v>
      </c>
      <c r="S42" s="30">
        <v>261</v>
      </c>
      <c r="T42" s="25">
        <v>271.26</v>
      </c>
      <c r="U42" s="73">
        <v>5.25</v>
      </c>
      <c r="V42" s="73">
        <v>18.23</v>
      </c>
      <c r="W42" s="30" t="s">
        <v>270</v>
      </c>
      <c r="Y42" s="96">
        <f t="shared" si="10"/>
        <v>7.602000000000002</v>
      </c>
      <c r="Z42" s="77">
        <f t="shared" si="11"/>
        <v>0.0015243055555555559</v>
      </c>
      <c r="AA42" s="30">
        <v>261</v>
      </c>
      <c r="AB42" s="23">
        <v>253.01</v>
      </c>
      <c r="AC42" s="21">
        <v>4.87</v>
      </c>
      <c r="AD42" s="21">
        <v>14.86</v>
      </c>
      <c r="AE42" s="30" t="s">
        <v>270</v>
      </c>
      <c r="AH42" s="63">
        <f t="shared" si="12"/>
        <v>185</v>
      </c>
      <c r="AI42" s="64">
        <f t="shared" si="13"/>
        <v>184</v>
      </c>
      <c r="AJ42" s="63" t="e">
        <f t="shared" si="2"/>
        <v>#N/A</v>
      </c>
      <c r="AK42" s="63">
        <f t="shared" si="3"/>
        <v>159</v>
      </c>
    </row>
    <row r="43" spans="1:37" ht="15.75">
      <c r="A43" s="65" t="s">
        <v>457</v>
      </c>
      <c r="B43" s="104" t="s">
        <v>392</v>
      </c>
      <c r="C43" s="31">
        <v>1</v>
      </c>
      <c r="D43" s="100" t="s">
        <v>391</v>
      </c>
      <c r="E43" s="34">
        <v>8.73</v>
      </c>
      <c r="F43" s="34">
        <v>490</v>
      </c>
      <c r="G43" s="32">
        <v>43.3</v>
      </c>
      <c r="H43" s="66">
        <v>0.001434722222222222</v>
      </c>
      <c r="I43" s="75">
        <f>IF(E43&gt;0,IF($C43=1,VLOOKUP(E43,$Q$1:$S$303,3,TRUE),VLOOKUP(E43,$Y$1:$AA$303,3,TRUE)),"")</f>
        <v>174</v>
      </c>
      <c r="J43" s="60" t="str">
        <f>IF(F43&gt;0,IF($C43=1,VLOOKUP(F43,$T$1:$W$303,4,TRUE),VLOOKUP(F43,$AB$1:$AE$303,4,TRUE)),"")</f>
        <v>143</v>
      </c>
      <c r="K43" s="60" t="str">
        <f>IF(G43&gt;0,IF($C43=1,VLOOKUP(G43,$V$1:$W$303,2,TRUE),VLOOKUP(G43,$AD$1:$AE$303,2,TRUE)),"")</f>
        <v>114</v>
      </c>
      <c r="L43" s="75">
        <f>IF(H43&gt;0,IF($C43=1,VLOOKUP(H43,$R$1:$S$303,2,TRUE),VLOOKUP(H43,$Z$1:$AA$303,2,TRUE)),"")</f>
        <v>126</v>
      </c>
      <c r="M43" s="79">
        <f>SUM(I43+J43+K43+L43)</f>
        <v>557</v>
      </c>
      <c r="Q43" s="88">
        <f t="shared" si="8"/>
        <v>7.004000000000004</v>
      </c>
      <c r="R43" s="94">
        <f t="shared" si="9"/>
        <v>0.000988148148148148</v>
      </c>
      <c r="S43" s="30">
        <v>260</v>
      </c>
      <c r="T43" s="25">
        <v>273.6</v>
      </c>
      <c r="U43" s="73">
        <v>5.3</v>
      </c>
      <c r="V43" s="73">
        <v>18.59</v>
      </c>
      <c r="W43" s="30" t="s">
        <v>269</v>
      </c>
      <c r="Y43" s="96">
        <f t="shared" si="10"/>
        <v>7.620000000000002</v>
      </c>
      <c r="Z43" s="77">
        <f t="shared" si="11"/>
        <v>0.001527777777777778</v>
      </c>
      <c r="AA43" s="30">
        <v>260</v>
      </c>
      <c r="AB43" s="23">
        <v>254.88</v>
      </c>
      <c r="AC43" s="21">
        <v>4.92</v>
      </c>
      <c r="AD43" s="21">
        <v>15.14</v>
      </c>
      <c r="AE43" s="30" t="s">
        <v>269</v>
      </c>
      <c r="AH43" s="63" t="e">
        <f t="shared" si="12"/>
        <v>#N/A</v>
      </c>
      <c r="AI43" s="64">
        <f t="shared" si="13"/>
        <v>173</v>
      </c>
      <c r="AJ43" s="63" t="e">
        <f t="shared" si="2"/>
        <v>#N/A</v>
      </c>
      <c r="AK43" s="63">
        <f t="shared" si="3"/>
        <v>125</v>
      </c>
    </row>
    <row r="44" spans="1:37" ht="15.75">
      <c r="A44" s="65" t="s">
        <v>458</v>
      </c>
      <c r="B44" s="107" t="s">
        <v>393</v>
      </c>
      <c r="C44" s="31">
        <v>1</v>
      </c>
      <c r="D44" s="100" t="s">
        <v>391</v>
      </c>
      <c r="E44" s="34">
        <v>9.16</v>
      </c>
      <c r="F44" s="34">
        <v>462</v>
      </c>
      <c r="G44" s="32">
        <v>36.7</v>
      </c>
      <c r="H44" s="66">
        <v>0.001392476851851852</v>
      </c>
      <c r="I44" s="75">
        <f>IF(E44&gt;0,IF($C44=1,VLOOKUP(E44,$Q$1:$S$303,3,TRUE),VLOOKUP(E44,$Y$1:$AA$303,3,TRUE)),"")</f>
        <v>154</v>
      </c>
      <c r="J44" s="60" t="str">
        <f>IF(F44&gt;0,IF($C44=1,VLOOKUP(F44,$T$1:$W$303,4,TRUE),VLOOKUP(F44,$AB$1:$AE$303,4,TRUE)),"")</f>
        <v>129</v>
      </c>
      <c r="K44" s="60" t="str">
        <f>IF(G44&gt;0,IF($C44=1,VLOOKUP(G44,$V$1:$W$303,2,TRUE),VLOOKUP(G44,$AD$1:$AE$303,2,TRUE)),"")</f>
        <v>93</v>
      </c>
      <c r="L44" s="75">
        <f>IF(H44&gt;0,IF($C44=1,VLOOKUP(H44,$R$1:$S$303,2,TRUE),VLOOKUP(H44,$Z$1:$AA$303,2,TRUE)),"")</f>
        <v>137</v>
      </c>
      <c r="M44" s="79">
        <f>SUM(I44+J44+K44+L44)</f>
        <v>513</v>
      </c>
      <c r="Q44" s="88">
        <f t="shared" si="8"/>
        <v>7.023600000000004</v>
      </c>
      <c r="R44" s="94">
        <f t="shared" si="9"/>
        <v>0.000991185185185185</v>
      </c>
      <c r="S44" s="30">
        <v>259</v>
      </c>
      <c r="T44" s="25">
        <v>275.94</v>
      </c>
      <c r="U44" s="73">
        <v>5.36</v>
      </c>
      <c r="V44" s="73">
        <v>18.96</v>
      </c>
      <c r="W44" s="30" t="s">
        <v>268</v>
      </c>
      <c r="Y44" s="96">
        <f t="shared" si="10"/>
        <v>7.638000000000002</v>
      </c>
      <c r="Z44" s="77">
        <f t="shared" si="11"/>
        <v>0.0015312500000000003</v>
      </c>
      <c r="AA44" s="30">
        <v>259</v>
      </c>
      <c r="AB44" s="23">
        <v>256.75</v>
      </c>
      <c r="AC44" s="21">
        <v>4.97</v>
      </c>
      <c r="AD44" s="21">
        <v>15.41</v>
      </c>
      <c r="AE44" s="30" t="s">
        <v>268</v>
      </c>
      <c r="AH44" s="63" t="e">
        <f t="shared" si="12"/>
        <v>#N/A</v>
      </c>
      <c r="AI44" s="64">
        <f t="shared" si="13"/>
        <v>153</v>
      </c>
      <c r="AJ44" s="63" t="e">
        <f t="shared" si="2"/>
        <v>#N/A</v>
      </c>
      <c r="AK44" s="63">
        <f t="shared" si="3"/>
        <v>136</v>
      </c>
    </row>
    <row r="45" spans="1:37" ht="15.75">
      <c r="A45" s="65" t="s">
        <v>459</v>
      </c>
      <c r="B45" s="104" t="s">
        <v>395</v>
      </c>
      <c r="C45" s="31">
        <v>1</v>
      </c>
      <c r="D45" s="100" t="s">
        <v>391</v>
      </c>
      <c r="E45" s="34">
        <v>9.37</v>
      </c>
      <c r="F45" s="34">
        <v>392</v>
      </c>
      <c r="G45" s="32">
        <v>36.9</v>
      </c>
      <c r="H45" s="66">
        <v>0.0014515046296296296</v>
      </c>
      <c r="I45" s="75">
        <f>IF(E45&gt;0,IF($C45=1,VLOOKUP(E45,$Q$1:$S$303,3,TRUE),VLOOKUP(E45,$Y$1:$AA$303,3,TRUE)),"")</f>
        <v>145</v>
      </c>
      <c r="J45" s="60" t="str">
        <f>IF(F45&gt;0,IF($C45=1,VLOOKUP(F45,$T$1:$W$303,4,TRUE),VLOOKUP(F45,$AB$1:$AE$303,4,TRUE)),"")</f>
        <v>93</v>
      </c>
      <c r="K45" s="60" t="str">
        <f>IF(G45&gt;0,IF($C45=1,VLOOKUP(G45,$V$1:$W$303,2,TRUE),VLOOKUP(G45,$AD$1:$AE$303,2,TRUE)),"")</f>
        <v>93</v>
      </c>
      <c r="L45" s="75">
        <f>IF(H45&gt;0,IF($C45=1,VLOOKUP(H45,$R$1:$S$303,2,TRUE),VLOOKUP(H45,$Z$1:$AA$303,2,TRUE)),"")</f>
        <v>121</v>
      </c>
      <c r="M45" s="79">
        <f>SUM(I45+J45+K45+L45)</f>
        <v>452</v>
      </c>
      <c r="Q45" s="88">
        <f t="shared" si="8"/>
        <v>7.043200000000003</v>
      </c>
      <c r="R45" s="94">
        <f t="shared" si="9"/>
        <v>0.000994222222222222</v>
      </c>
      <c r="S45" s="30">
        <v>258</v>
      </c>
      <c r="T45" s="25">
        <v>278.28</v>
      </c>
      <c r="U45" s="73">
        <v>5.42</v>
      </c>
      <c r="V45" s="73">
        <v>19.32</v>
      </c>
      <c r="W45" s="30" t="s">
        <v>267</v>
      </c>
      <c r="Y45" s="96">
        <f t="shared" si="10"/>
        <v>7.6560000000000015</v>
      </c>
      <c r="Z45" s="77">
        <f t="shared" si="11"/>
        <v>0.0015347222222222225</v>
      </c>
      <c r="AA45" s="30">
        <v>258</v>
      </c>
      <c r="AB45" s="23">
        <v>258.62</v>
      </c>
      <c r="AC45" s="21">
        <v>5.02</v>
      </c>
      <c r="AD45" s="21">
        <v>15.69</v>
      </c>
      <c r="AE45" s="30" t="s">
        <v>267</v>
      </c>
      <c r="AH45" s="63" t="e">
        <f t="shared" si="12"/>
        <v>#N/A</v>
      </c>
      <c r="AI45" s="64">
        <f t="shared" si="13"/>
        <v>144</v>
      </c>
      <c r="AJ45" s="63" t="e">
        <f t="shared" si="2"/>
        <v>#N/A</v>
      </c>
      <c r="AK45" s="63">
        <f t="shared" si="3"/>
        <v>120</v>
      </c>
    </row>
    <row r="46" spans="1:37" ht="15.75">
      <c r="A46" s="65" t="s">
        <v>460</v>
      </c>
      <c r="B46" s="104" t="s">
        <v>394</v>
      </c>
      <c r="C46" s="31">
        <v>1</v>
      </c>
      <c r="D46" s="86" t="s">
        <v>391</v>
      </c>
      <c r="E46" s="34">
        <v>9.34</v>
      </c>
      <c r="F46" s="34">
        <v>455</v>
      </c>
      <c r="G46" s="32">
        <v>35</v>
      </c>
      <c r="H46" s="66">
        <v>0.0015711805555555557</v>
      </c>
      <c r="I46" s="75">
        <f>IF(E46&gt;0,IF($C46=1,VLOOKUP(E46,$Q$1:$S$303,3,TRUE),VLOOKUP(E46,$Y$1:$AA$303,3,TRUE)),"")</f>
        <v>146</v>
      </c>
      <c r="J46" s="60" t="str">
        <f>IF(F46&gt;0,IF($C46=1,VLOOKUP(F46,$T$1:$W$303,4,TRUE),VLOOKUP(F46,$AB$1:$AE$303,4,TRUE)),"")</f>
        <v>125</v>
      </c>
      <c r="K46" s="60" t="str">
        <f>IF(G46&gt;0,IF($C46=1,VLOOKUP(G46,$V$1:$W$303,2,TRUE),VLOOKUP(G46,$AD$1:$AE$303,2,TRUE)),"")</f>
        <v>88</v>
      </c>
      <c r="L46" s="75">
        <f>IF(H46&gt;0,IF($C46=1,VLOOKUP(H46,$R$1:$S$303,2,TRUE),VLOOKUP(H46,$Z$1:$AA$303,2,TRUE)),"")</f>
        <v>92</v>
      </c>
      <c r="M46" s="79">
        <f>SUM(I46+J46+K46+L46)</f>
        <v>451</v>
      </c>
      <c r="Q46" s="88">
        <f t="shared" si="8"/>
        <v>7.062800000000003</v>
      </c>
      <c r="R46" s="94">
        <f t="shared" si="9"/>
        <v>0.0009972592592592591</v>
      </c>
      <c r="S46" s="30">
        <v>257</v>
      </c>
      <c r="T46" s="25">
        <v>280.62</v>
      </c>
      <c r="U46" s="73">
        <v>5.48</v>
      </c>
      <c r="V46" s="73">
        <v>19.69</v>
      </c>
      <c r="W46" s="30" t="s">
        <v>266</v>
      </c>
      <c r="Y46" s="96">
        <f t="shared" si="10"/>
        <v>7.674000000000001</v>
      </c>
      <c r="Z46" s="77">
        <f t="shared" si="11"/>
        <v>0.0015381944444444447</v>
      </c>
      <c r="AA46" s="30">
        <v>257</v>
      </c>
      <c r="AB46" s="23">
        <v>260.5</v>
      </c>
      <c r="AC46" s="21">
        <v>5.06</v>
      </c>
      <c r="AD46" s="21">
        <v>15.97</v>
      </c>
      <c r="AE46" s="30" t="s">
        <v>266</v>
      </c>
      <c r="AH46" s="63">
        <f t="shared" si="12"/>
        <v>146</v>
      </c>
      <c r="AI46" s="64">
        <f t="shared" si="13"/>
        <v>145</v>
      </c>
      <c r="AJ46" s="63" t="e">
        <f t="shared" si="2"/>
        <v>#N/A</v>
      </c>
      <c r="AK46" s="63">
        <f t="shared" si="3"/>
        <v>91</v>
      </c>
    </row>
    <row r="47" spans="1:37" ht="15.75">
      <c r="A47" s="65" t="s">
        <v>461</v>
      </c>
      <c r="B47" s="104" t="s">
        <v>396</v>
      </c>
      <c r="C47" s="31">
        <v>1</v>
      </c>
      <c r="D47" s="100" t="s">
        <v>391</v>
      </c>
      <c r="E47" s="34">
        <v>10.17</v>
      </c>
      <c r="F47" s="34">
        <v>358</v>
      </c>
      <c r="G47" s="32">
        <v>26.2</v>
      </c>
      <c r="H47" s="66">
        <v>0.001636226851851852</v>
      </c>
      <c r="I47" s="75">
        <f>IF(E47&gt;0,IF($C47=1,VLOOKUP(E47,$Q$1:$S$303,3,TRUE),VLOOKUP(E47,$Y$1:$AA$303,3,TRUE)),"")</f>
        <v>112</v>
      </c>
      <c r="J47" s="60" t="str">
        <f>IF(F47&gt;0,IF($C47=1,VLOOKUP(F47,$T$1:$W$303,4,TRUE),VLOOKUP(F47,$AB$1:$AE$303,4,TRUE)),"")</f>
        <v>78</v>
      </c>
      <c r="K47" s="60" t="str">
        <f>IF(G47&gt;0,IF($C47=1,VLOOKUP(G47,$V$1:$W$303,2,TRUE),VLOOKUP(G47,$AD$1:$AE$303,2,TRUE)),"")</f>
        <v>61</v>
      </c>
      <c r="L47" s="75">
        <f>IF(H47&gt;0,IF($C47=1,VLOOKUP(H47,$R$1:$S$303,2,TRUE),VLOOKUP(H47,$Z$1:$AA$303,2,TRUE)),"")</f>
        <v>78</v>
      </c>
      <c r="M47" s="79">
        <f>SUM(I47+J47+K47+L47)</f>
        <v>329</v>
      </c>
      <c r="Q47" s="88">
        <f t="shared" si="8"/>
        <v>7.0824000000000025</v>
      </c>
      <c r="R47" s="94">
        <f t="shared" si="9"/>
        <v>0.0010002962962962962</v>
      </c>
      <c r="S47" s="30">
        <v>256</v>
      </c>
      <c r="T47" s="25">
        <v>282.96</v>
      </c>
      <c r="U47" s="73">
        <v>5.53</v>
      </c>
      <c r="V47" s="73">
        <v>20.05</v>
      </c>
      <c r="W47" s="30" t="s">
        <v>265</v>
      </c>
      <c r="Y47" s="96">
        <f t="shared" si="10"/>
        <v>7.692000000000001</v>
      </c>
      <c r="Z47" s="77">
        <f t="shared" si="11"/>
        <v>0.0015416666666666669</v>
      </c>
      <c r="AA47" s="30">
        <v>256</v>
      </c>
      <c r="AB47" s="23">
        <v>262.37</v>
      </c>
      <c r="AC47" s="21">
        <v>5.11</v>
      </c>
      <c r="AD47" s="21">
        <v>16.25</v>
      </c>
      <c r="AE47" s="30" t="s">
        <v>265</v>
      </c>
      <c r="AH47" s="63" t="e">
        <f t="shared" si="12"/>
        <v>#N/A</v>
      </c>
      <c r="AI47" s="64">
        <f t="shared" si="13"/>
        <v>111</v>
      </c>
      <c r="AJ47" s="63" t="e">
        <f t="shared" si="2"/>
        <v>#N/A</v>
      </c>
      <c r="AK47" s="63">
        <f t="shared" si="3"/>
        <v>77</v>
      </c>
    </row>
    <row r="48" spans="1:37" ht="15.75">
      <c r="A48" s="65" t="s">
        <v>462</v>
      </c>
      <c r="B48" s="104" t="s">
        <v>427</v>
      </c>
      <c r="C48" s="31">
        <v>1</v>
      </c>
      <c r="D48" s="100" t="s">
        <v>424</v>
      </c>
      <c r="E48" s="34">
        <v>9.53</v>
      </c>
      <c r="F48" s="34">
        <v>361</v>
      </c>
      <c r="G48" s="34">
        <v>27.8</v>
      </c>
      <c r="H48" s="66">
        <v>0.0015471064814814816</v>
      </c>
      <c r="I48" s="75">
        <f>IF(E48&gt;0,IF($C48=1,VLOOKUP(E48,$Q$1:$S$303,3,TRUE),VLOOKUP(E48,$Y$1:$AA$303,3,TRUE)),"")</f>
        <v>138</v>
      </c>
      <c r="J48" s="60" t="str">
        <f>IF(F48&gt;0,IF($C48=1,VLOOKUP(F48,$T$1:$W$303,4,TRUE),VLOOKUP(F48,$AB$1:$AE$303,4,TRUE)),"")</f>
        <v>79</v>
      </c>
      <c r="K48" s="60" t="str">
        <f>IF(G48&gt;0,IF($C48=1,VLOOKUP(G48,$V$1:$W$303,2,TRUE),VLOOKUP(G48,$AD$1:$AE$303,2,TRUE)),"")</f>
        <v>66</v>
      </c>
      <c r="L48" s="75">
        <f>IF(H48&gt;0,IF($C48=1,VLOOKUP(H48,$R$1:$S$303,2,TRUE),VLOOKUP(H48,$Z$1:$AA$303,2,TRUE)),"")</f>
        <v>97</v>
      </c>
      <c r="M48" s="79">
        <f>SUM(I48+J48+K48+L48)</f>
        <v>380</v>
      </c>
      <c r="Q48" s="88">
        <f t="shared" si="8"/>
        <v>7.102000000000002</v>
      </c>
      <c r="R48" s="94">
        <f t="shared" si="9"/>
        <v>0.0010033333333333333</v>
      </c>
      <c r="S48" s="30">
        <v>255</v>
      </c>
      <c r="T48" s="25">
        <v>285.3</v>
      </c>
      <c r="U48" s="73">
        <v>5.59</v>
      </c>
      <c r="V48" s="73">
        <v>20.42</v>
      </c>
      <c r="W48" s="30" t="s">
        <v>264</v>
      </c>
      <c r="Y48" s="96">
        <f t="shared" si="10"/>
        <v>7.710000000000001</v>
      </c>
      <c r="Z48" s="77">
        <f t="shared" si="11"/>
        <v>0.001545138888888889</v>
      </c>
      <c r="AA48" s="30">
        <v>255</v>
      </c>
      <c r="AB48" s="23">
        <v>264.24</v>
      </c>
      <c r="AC48" s="21">
        <v>5.16</v>
      </c>
      <c r="AD48" s="21">
        <v>16.53</v>
      </c>
      <c r="AE48" s="30" t="s">
        <v>264</v>
      </c>
      <c r="AH48" s="63">
        <f t="shared" si="12"/>
        <v>138</v>
      </c>
      <c r="AI48" s="64">
        <f t="shared" si="13"/>
        <v>137</v>
      </c>
      <c r="AJ48" s="63" t="e">
        <f t="shared" si="2"/>
        <v>#N/A</v>
      </c>
      <c r="AK48" s="63">
        <f t="shared" si="3"/>
        <v>96</v>
      </c>
    </row>
    <row r="49" spans="1:37" ht="15.75">
      <c r="A49" s="65" t="s">
        <v>463</v>
      </c>
      <c r="B49" s="106" t="s">
        <v>423</v>
      </c>
      <c r="C49" s="31">
        <v>1</v>
      </c>
      <c r="D49" s="100" t="s">
        <v>424</v>
      </c>
      <c r="E49" s="34">
        <v>10.22</v>
      </c>
      <c r="F49" s="34">
        <v>350</v>
      </c>
      <c r="G49" s="32">
        <v>27.1</v>
      </c>
      <c r="H49" s="66">
        <v>0.0017592592592592592</v>
      </c>
      <c r="I49" s="75">
        <f>IF(E49&gt;0,IF($C49=1,VLOOKUP(E49,$Q$1:$S$303,3,TRUE),VLOOKUP(E49,$Y$1:$AA$303,3,TRUE)),"")</f>
        <v>109</v>
      </c>
      <c r="J49" s="60" t="str">
        <f>IF(F49&gt;0,IF($C49=1,VLOOKUP(F49,$T$1:$W$303,4,TRUE),VLOOKUP(F49,$AB$1:$AE$303,4,TRUE)),"")</f>
        <v>74</v>
      </c>
      <c r="K49" s="60" t="str">
        <f>IF(G49&gt;0,IF($C49=1,VLOOKUP(G49,$V$1:$W$303,2,TRUE),VLOOKUP(G49,$AD$1:$AE$303,2,TRUE)),"")</f>
        <v>64</v>
      </c>
      <c r="L49" s="75">
        <f>IF(H49&gt;0,IF($C49=1,VLOOKUP(H49,$R$1:$S$303,2,TRUE),VLOOKUP(H49,$Z$1:$AA$303,2,TRUE)),"")</f>
        <v>51</v>
      </c>
      <c r="M49" s="79">
        <f>SUM(I49+J49+K49+L49)</f>
        <v>298</v>
      </c>
      <c r="Q49" s="88">
        <f t="shared" si="8"/>
        <v>7.121600000000002</v>
      </c>
      <c r="R49" s="94">
        <f t="shared" si="9"/>
        <v>0.0010063703703703704</v>
      </c>
      <c r="S49" s="30">
        <v>254</v>
      </c>
      <c r="T49" s="25">
        <v>287.64</v>
      </c>
      <c r="U49" s="73">
        <v>5.65</v>
      </c>
      <c r="V49" s="73">
        <v>20.78</v>
      </c>
      <c r="W49" s="30" t="s">
        <v>263</v>
      </c>
      <c r="Y49" s="96">
        <f t="shared" si="10"/>
        <v>7.728000000000001</v>
      </c>
      <c r="Z49" s="77">
        <f t="shared" si="11"/>
        <v>0.0015486111111111113</v>
      </c>
      <c r="AA49" s="30">
        <v>254</v>
      </c>
      <c r="AB49" s="23">
        <v>266.11</v>
      </c>
      <c r="AC49" s="21">
        <v>5.21</v>
      </c>
      <c r="AD49" s="21">
        <v>16.81</v>
      </c>
      <c r="AE49" s="30" t="s">
        <v>263</v>
      </c>
      <c r="AH49" s="63">
        <f t="shared" si="12"/>
        <v>109</v>
      </c>
      <c r="AI49" s="64">
        <f t="shared" si="13"/>
        <v>108</v>
      </c>
      <c r="AJ49" s="63" t="e">
        <f t="shared" si="2"/>
        <v>#N/A</v>
      </c>
      <c r="AK49" s="63">
        <f t="shared" si="3"/>
        <v>50</v>
      </c>
    </row>
    <row r="50" spans="1:37" ht="15.75">
      <c r="A50" s="65" t="s">
        <v>464</v>
      </c>
      <c r="B50" s="104" t="s">
        <v>428</v>
      </c>
      <c r="C50" s="31">
        <v>1</v>
      </c>
      <c r="D50" s="100" t="s">
        <v>424</v>
      </c>
      <c r="E50" s="34">
        <v>11.06</v>
      </c>
      <c r="F50" s="34">
        <v>319</v>
      </c>
      <c r="G50" s="34">
        <v>26.7</v>
      </c>
      <c r="H50" s="66">
        <v>0.0017965277777777777</v>
      </c>
      <c r="I50" s="75">
        <f>IF(E50&gt;0,IF($C50=1,VLOOKUP(E50,$Q$1:$S$303,3,TRUE),VLOOKUP(E50,$Y$1:$AA$303,3,TRUE)),"")</f>
        <v>77</v>
      </c>
      <c r="J50" s="60" t="str">
        <f>IF(F50&gt;0,IF($C50=1,VLOOKUP(F50,$T$1:$W$303,4,TRUE),VLOOKUP(F50,$AB$1:$AE$303,4,TRUE)),"")</f>
        <v>60</v>
      </c>
      <c r="K50" s="60" t="str">
        <f>IF(G50&gt;0,IF($C50=1,VLOOKUP(G50,$V$1:$W$303,2,TRUE),VLOOKUP(G50,$AD$1:$AE$303,2,TRUE)),"")</f>
        <v>63</v>
      </c>
      <c r="L50" s="75">
        <f>IF(H50&gt;0,IF($C50=1,VLOOKUP(H50,$R$1:$S$303,2,TRUE),VLOOKUP(H50,$Z$1:$AA$303,2,TRUE)),"")</f>
        <v>42</v>
      </c>
      <c r="M50" s="79">
        <f>SUM(I50+J50+K50+L50)</f>
        <v>242</v>
      </c>
      <c r="Q50" s="88">
        <f t="shared" si="8"/>
        <v>7.141200000000001</v>
      </c>
      <c r="R50" s="94">
        <f t="shared" si="9"/>
        <v>0.0010094074074074074</v>
      </c>
      <c r="S50" s="30">
        <v>253</v>
      </c>
      <c r="T50" s="25">
        <v>289.98</v>
      </c>
      <c r="U50" s="73">
        <v>5.71</v>
      </c>
      <c r="V50" s="73">
        <v>21.15</v>
      </c>
      <c r="W50" s="30" t="s">
        <v>262</v>
      </c>
      <c r="Y50" s="96">
        <f t="shared" si="10"/>
        <v>7.746</v>
      </c>
      <c r="Z50" s="77">
        <f t="shared" si="11"/>
        <v>0.0015520833333333335</v>
      </c>
      <c r="AA50" s="30">
        <v>253</v>
      </c>
      <c r="AB50" s="23">
        <v>267.98</v>
      </c>
      <c r="AC50" s="21">
        <v>5.26</v>
      </c>
      <c r="AD50" s="21">
        <v>17.08</v>
      </c>
      <c r="AE50" s="30" t="s">
        <v>262</v>
      </c>
      <c r="AH50" s="63" t="e">
        <f t="shared" si="12"/>
        <v>#N/A</v>
      </c>
      <c r="AI50" s="64">
        <f t="shared" si="13"/>
        <v>76</v>
      </c>
      <c r="AJ50" s="63" t="e">
        <f t="shared" si="2"/>
        <v>#N/A</v>
      </c>
      <c r="AK50" s="63">
        <f t="shared" si="3"/>
        <v>41</v>
      </c>
    </row>
    <row r="51" spans="1:37" ht="15.75">
      <c r="A51" s="65" t="s">
        <v>465</v>
      </c>
      <c r="B51" s="106" t="s">
        <v>425</v>
      </c>
      <c r="C51" s="31">
        <v>1</v>
      </c>
      <c r="D51" s="100" t="s">
        <v>424</v>
      </c>
      <c r="E51" s="32">
        <v>10.26</v>
      </c>
      <c r="F51" s="34">
        <v>318</v>
      </c>
      <c r="G51" s="32">
        <v>20.4</v>
      </c>
      <c r="H51" s="66">
        <v>0.0021150462962962963</v>
      </c>
      <c r="I51" s="75">
        <f>IF(E51&gt;0,IF($C51=1,VLOOKUP(E51,$Q$1:$S$303,3,TRUE),VLOOKUP(E51,$Y$1:$AA$303,3,TRUE)),"")</f>
        <v>108</v>
      </c>
      <c r="J51" s="60" t="str">
        <f>IF(F51&gt;0,IF($C51=1,VLOOKUP(F51,$T$1:$W$303,4,TRUE),VLOOKUP(F51,$AB$1:$AE$303,4,TRUE)),"")</f>
        <v>59</v>
      </c>
      <c r="K51" s="60" t="str">
        <f>IF(G51&gt;0,IF($C51=1,VLOOKUP(G51,$V$1:$W$303,2,TRUE),VLOOKUP(G51,$AD$1:$AE$303,2,TRUE)),"")</f>
        <v>44</v>
      </c>
      <c r="L51" s="75">
        <f>IF(H51&gt;0,IF($C51=1,VLOOKUP(H51,$R$1:$S$303,2,TRUE),VLOOKUP(H51,$Z$1:$AA$303,2,TRUE)),"")</f>
        <v>0</v>
      </c>
      <c r="M51" s="79">
        <f>SUM(I51+J51+K51+L51)</f>
        <v>211</v>
      </c>
      <c r="Q51" s="88">
        <f t="shared" si="8"/>
        <v>7.160800000000001</v>
      </c>
      <c r="R51" s="94">
        <f t="shared" si="9"/>
        <v>0.0010124444444444445</v>
      </c>
      <c r="S51" s="30">
        <v>252</v>
      </c>
      <c r="T51" s="25">
        <v>292.32</v>
      </c>
      <c r="U51" s="73">
        <v>5.76</v>
      </c>
      <c r="V51" s="73">
        <v>21.51</v>
      </c>
      <c r="W51" s="30" t="s">
        <v>261</v>
      </c>
      <c r="Y51" s="96">
        <f t="shared" si="10"/>
        <v>7.764</v>
      </c>
      <c r="Z51" s="77">
        <f t="shared" si="11"/>
        <v>0.0015555555555555557</v>
      </c>
      <c r="AA51" s="30">
        <v>252</v>
      </c>
      <c r="AB51" s="23">
        <v>269.86</v>
      </c>
      <c r="AC51" s="21">
        <v>5.3</v>
      </c>
      <c r="AD51" s="21">
        <v>17.36</v>
      </c>
      <c r="AE51" s="30" t="s">
        <v>261</v>
      </c>
      <c r="AH51" s="63" t="e">
        <f t="shared" si="12"/>
        <v>#N/A</v>
      </c>
      <c r="AI51" s="64">
        <f t="shared" si="13"/>
        <v>107</v>
      </c>
      <c r="AJ51" s="63" t="e">
        <f t="shared" si="2"/>
        <v>#N/A</v>
      </c>
      <c r="AK51" s="63">
        <f t="shared" si="3"/>
        <v>-1</v>
      </c>
    </row>
    <row r="52" spans="1:37" ht="15.75">
      <c r="A52" s="65" t="s">
        <v>466</v>
      </c>
      <c r="B52" s="104" t="s">
        <v>426</v>
      </c>
      <c r="C52" s="31">
        <v>1</v>
      </c>
      <c r="D52" s="100" t="s">
        <v>424</v>
      </c>
      <c r="E52" s="34">
        <v>11.34</v>
      </c>
      <c r="F52" s="34">
        <v>295</v>
      </c>
      <c r="G52" s="34">
        <v>33</v>
      </c>
      <c r="H52" s="66">
        <v>0.001945949074074074</v>
      </c>
      <c r="I52" s="75">
        <f>IF(E52&gt;0,IF($C52=1,VLOOKUP(E52,$Q$1:$S$303,3,TRUE),VLOOKUP(E52,$Y$1:$AA$303,3,TRUE)),"")</f>
        <v>66</v>
      </c>
      <c r="J52" s="60" t="str">
        <f>IF(F52&gt;0,IF($C52=1,VLOOKUP(F52,$T$1:$W$303,4,TRUE),VLOOKUP(F52,$AB$1:$AE$303,4,TRUE)),"")</f>
        <v>49</v>
      </c>
      <c r="K52" s="60" t="str">
        <f>IF(G52&gt;0,IF($C52=1,VLOOKUP(G52,$V$1:$W$303,2,TRUE),VLOOKUP(G52,$AD$1:$AE$303,2,TRUE)),"")</f>
        <v>82</v>
      </c>
      <c r="L52" s="75">
        <f>IF(H52&gt;0,IF($C52=1,VLOOKUP(H52,$R$1:$S$303,2,TRUE),VLOOKUP(H52,$Z$1:$AA$303,2,TRUE)),"")</f>
        <v>6</v>
      </c>
      <c r="M52" s="79">
        <f>SUM(I52+J52+K52+L52)</f>
        <v>203</v>
      </c>
      <c r="Q52" s="88">
        <f t="shared" si="8"/>
        <v>7.180400000000001</v>
      </c>
      <c r="R52" s="94">
        <f t="shared" si="9"/>
        <v>0.0010154814814814816</v>
      </c>
      <c r="S52" s="30">
        <v>251</v>
      </c>
      <c r="T52" s="25">
        <v>294.66</v>
      </c>
      <c r="U52" s="73">
        <v>5.82</v>
      </c>
      <c r="V52" s="73">
        <v>21.88</v>
      </c>
      <c r="W52" s="30" t="s">
        <v>260</v>
      </c>
      <c r="Y52" s="96">
        <f t="shared" si="10"/>
        <v>7.782</v>
      </c>
      <c r="Z52" s="77">
        <f t="shared" si="11"/>
        <v>0.0015590277777777779</v>
      </c>
      <c r="AA52" s="30">
        <v>251</v>
      </c>
      <c r="AB52" s="23">
        <v>271.73</v>
      </c>
      <c r="AC52" s="21">
        <v>5.35</v>
      </c>
      <c r="AD52" s="21">
        <v>17.64</v>
      </c>
      <c r="AE52" s="30" t="s">
        <v>260</v>
      </c>
      <c r="AH52" s="63">
        <f t="shared" si="12"/>
        <v>66</v>
      </c>
      <c r="AI52" s="64">
        <f t="shared" si="13"/>
        <v>65</v>
      </c>
      <c r="AJ52" s="63" t="e">
        <f t="shared" si="2"/>
        <v>#N/A</v>
      </c>
      <c r="AK52" s="63">
        <f t="shared" si="3"/>
        <v>5</v>
      </c>
    </row>
    <row r="53" spans="1:37" ht="15.75">
      <c r="A53" s="65" t="s">
        <v>467</v>
      </c>
      <c r="B53" s="85" t="s">
        <v>352</v>
      </c>
      <c r="C53" s="31">
        <v>1</v>
      </c>
      <c r="D53" s="86" t="s">
        <v>361</v>
      </c>
      <c r="E53" s="34">
        <v>8.67</v>
      </c>
      <c r="F53" s="34">
        <v>457</v>
      </c>
      <c r="G53" s="32">
        <v>45.4</v>
      </c>
      <c r="H53" s="66">
        <v>0.0013854166666666667</v>
      </c>
      <c r="I53" s="75">
        <f>IF(E53&gt;0,IF($C53=1,VLOOKUP(E53,$Q$1:$S$303,3,TRUE),VLOOKUP(E53,$Y$1:$AA$303,3,TRUE)),"")</f>
        <v>177</v>
      </c>
      <c r="J53" s="60" t="str">
        <f>IF(F53&gt;0,IF($C53=1,VLOOKUP(F53,$T$1:$W$303,4,TRUE),VLOOKUP(F53,$AB$1:$AE$303,4,TRUE)),"")</f>
        <v>126</v>
      </c>
      <c r="K53" s="60" t="str">
        <f>IF(G53&gt;0,IF($C53=1,VLOOKUP(G53,$V$1:$W$303,2,TRUE),VLOOKUP(G53,$AD$1:$AE$303,2,TRUE)),"")</f>
        <v>121</v>
      </c>
      <c r="L53" s="75">
        <f>IF(H53&gt;0,IF($C53=1,VLOOKUP(H53,$R$1:$S$303,2,TRUE),VLOOKUP(H53,$Z$1:$AA$303,2,TRUE)),"")</f>
        <v>139</v>
      </c>
      <c r="M53" s="79">
        <f>SUM(I53+J53+K53+L53)</f>
        <v>563</v>
      </c>
      <c r="Q53" s="87">
        <v>7.2</v>
      </c>
      <c r="R53" s="93">
        <v>0.0010185185185185186</v>
      </c>
      <c r="S53" s="30">
        <v>250</v>
      </c>
      <c r="T53" s="24">
        <v>297</v>
      </c>
      <c r="U53" s="74">
        <v>5.88</v>
      </c>
      <c r="V53" s="74">
        <v>22.24</v>
      </c>
      <c r="W53" s="30" t="s">
        <v>259</v>
      </c>
      <c r="Y53" s="95">
        <v>7.8</v>
      </c>
      <c r="Z53" s="76">
        <v>0.0015625</v>
      </c>
      <c r="AA53" s="30">
        <v>250</v>
      </c>
      <c r="AB53" s="16">
        <v>273</v>
      </c>
      <c r="AC53" s="15">
        <v>5.4</v>
      </c>
      <c r="AD53" s="15">
        <v>17.92</v>
      </c>
      <c r="AE53" s="30" t="s">
        <v>259</v>
      </c>
      <c r="AH53" s="63" t="e">
        <f t="shared" si="12"/>
        <v>#N/A</v>
      </c>
      <c r="AI53" s="64">
        <f t="shared" si="13"/>
        <v>176</v>
      </c>
      <c r="AJ53" s="63" t="e">
        <f t="shared" si="2"/>
        <v>#N/A</v>
      </c>
      <c r="AK53" s="63">
        <f t="shared" si="3"/>
        <v>138</v>
      </c>
    </row>
    <row r="54" spans="1:37" ht="15.75">
      <c r="A54" s="65" t="s">
        <v>468</v>
      </c>
      <c r="B54" s="85" t="s">
        <v>354</v>
      </c>
      <c r="C54" s="31">
        <v>1</v>
      </c>
      <c r="D54" s="86" t="s">
        <v>361</v>
      </c>
      <c r="E54" s="34">
        <v>8.53</v>
      </c>
      <c r="F54" s="34">
        <v>447</v>
      </c>
      <c r="G54" s="32">
        <v>36</v>
      </c>
      <c r="H54" s="66">
        <v>0.0013488425925925927</v>
      </c>
      <c r="I54" s="75">
        <f>IF(E54&gt;0,IF($C54=1,VLOOKUP(E54,$Q$1:$S$303,3,TRUE),VLOOKUP(E54,$Y$1:$AA$303,3,TRUE)),"")</f>
        <v>183</v>
      </c>
      <c r="J54" s="60" t="str">
        <f>IF(F54&gt;0,IF($C54=1,VLOOKUP(F54,$T$1:$W$303,4,TRUE),VLOOKUP(F54,$AB$1:$AE$303,4,TRUE)),"")</f>
        <v>121</v>
      </c>
      <c r="K54" s="60" t="str">
        <f>IF(G54&gt;0,IF($C54=1,VLOOKUP(G54,$V$1:$W$303,2,TRUE),VLOOKUP(G54,$AD$1:$AE$303,2,TRUE)),"")</f>
        <v>91</v>
      </c>
      <c r="L54" s="75">
        <f>IF(H54&gt;0,IF($C54=1,VLOOKUP(H54,$R$1:$S$303,2,TRUE),VLOOKUP(H54,$Z$1:$AA$303,2,TRUE)),"")</f>
        <v>148</v>
      </c>
      <c r="M54" s="79">
        <f>SUM(I54+J54+K54+L54)</f>
        <v>543</v>
      </c>
      <c r="Q54" s="88">
        <v>7.22</v>
      </c>
      <c r="R54" s="94">
        <v>0.001021555555555554</v>
      </c>
      <c r="S54" s="30">
        <v>249</v>
      </c>
      <c r="T54" s="25">
        <v>299.16</v>
      </c>
      <c r="U54" s="73">
        <v>5.93</v>
      </c>
      <c r="V54" s="73">
        <v>22.57</v>
      </c>
      <c r="W54" s="30" t="s">
        <v>258</v>
      </c>
      <c r="Y54" s="96">
        <v>7.82</v>
      </c>
      <c r="Z54" s="77">
        <v>0.0015663888888888839</v>
      </c>
      <c r="AA54" s="30">
        <v>249</v>
      </c>
      <c r="AB54" s="23">
        <v>274.72</v>
      </c>
      <c r="AC54" s="21">
        <v>5.44</v>
      </c>
      <c r="AD54" s="21">
        <v>18.18</v>
      </c>
      <c r="AE54" s="30" t="s">
        <v>258</v>
      </c>
      <c r="AH54" s="63">
        <f t="shared" si="12"/>
        <v>183</v>
      </c>
      <c r="AI54" s="64">
        <f t="shared" si="13"/>
        <v>182</v>
      </c>
      <c r="AJ54" s="63" t="e">
        <f t="shared" si="2"/>
        <v>#N/A</v>
      </c>
      <c r="AK54" s="63">
        <f t="shared" si="3"/>
        <v>147</v>
      </c>
    </row>
    <row r="55" spans="1:37" ht="15.75">
      <c r="A55" s="65" t="s">
        <v>469</v>
      </c>
      <c r="B55" s="85" t="s">
        <v>356</v>
      </c>
      <c r="C55" s="31">
        <v>1</v>
      </c>
      <c r="D55" s="86" t="s">
        <v>361</v>
      </c>
      <c r="E55" s="34">
        <v>9.29</v>
      </c>
      <c r="F55" s="34">
        <v>428</v>
      </c>
      <c r="G55" s="32">
        <v>31.8</v>
      </c>
      <c r="H55" s="66">
        <v>0.0015234953703703704</v>
      </c>
      <c r="I55" s="75">
        <f>IF(E55&gt;0,IF($C55=1,VLOOKUP(E55,$Q$1:$S$303,3,TRUE),VLOOKUP(E55,$Y$1:$AA$303,3,TRUE)),"")</f>
        <v>148</v>
      </c>
      <c r="J55" s="60" t="str">
        <f>IF(F55&gt;0,IF($C55=1,VLOOKUP(F55,$T$1:$W$303,4,TRUE),VLOOKUP(F55,$AB$1:$AE$303,4,TRUE)),"")</f>
        <v>111</v>
      </c>
      <c r="K55" s="60" t="str">
        <f>IF(G55&gt;0,IF($C55=1,VLOOKUP(G55,$V$1:$W$303,2,TRUE),VLOOKUP(G55,$AD$1:$AE$303,2,TRUE)),"")</f>
        <v>78</v>
      </c>
      <c r="L55" s="75">
        <f>IF(H55&gt;0,IF($C55=1,VLOOKUP(H55,$R$1:$S$303,2,TRUE),VLOOKUP(H55,$Z$1:$AA$303,2,TRUE)),"")</f>
        <v>102</v>
      </c>
      <c r="M55" s="79">
        <f>SUM(I55+J55+K55+L55)</f>
        <v>439</v>
      </c>
      <c r="Q55" s="88">
        <v>7.24</v>
      </c>
      <c r="R55" s="94">
        <v>0.001024592592592591</v>
      </c>
      <c r="S55" s="30">
        <v>248</v>
      </c>
      <c r="T55" s="25">
        <v>301.32</v>
      </c>
      <c r="U55" s="73">
        <v>5.99</v>
      </c>
      <c r="V55" s="73">
        <v>22.91</v>
      </c>
      <c r="W55" s="30" t="s">
        <v>257</v>
      </c>
      <c r="Y55" s="96">
        <v>7.84</v>
      </c>
      <c r="Z55" s="77">
        <v>0.0015702777777777729</v>
      </c>
      <c r="AA55" s="30">
        <v>248</v>
      </c>
      <c r="AB55" s="23">
        <v>276.43</v>
      </c>
      <c r="AC55" s="21">
        <v>5.49</v>
      </c>
      <c r="AD55" s="21">
        <v>18.43</v>
      </c>
      <c r="AE55" s="30" t="s">
        <v>257</v>
      </c>
      <c r="AH55" s="63">
        <f t="shared" si="12"/>
        <v>148</v>
      </c>
      <c r="AI55" s="64">
        <f t="shared" si="13"/>
        <v>147</v>
      </c>
      <c r="AJ55" s="63" t="e">
        <f t="shared" si="2"/>
        <v>#N/A</v>
      </c>
      <c r="AK55" s="63">
        <f t="shared" si="3"/>
        <v>101</v>
      </c>
    </row>
    <row r="56" spans="1:37" ht="15.75">
      <c r="A56" s="65" t="s">
        <v>470</v>
      </c>
      <c r="B56" s="85" t="s">
        <v>355</v>
      </c>
      <c r="C56" s="31">
        <v>1</v>
      </c>
      <c r="D56" s="86" t="s">
        <v>361</v>
      </c>
      <c r="E56" s="34">
        <v>9.2</v>
      </c>
      <c r="F56" s="34">
        <v>426</v>
      </c>
      <c r="G56" s="32">
        <v>38.2</v>
      </c>
      <c r="H56" s="66">
        <v>0.0016475694444444446</v>
      </c>
      <c r="I56" s="75">
        <f>IF(E56&gt;0,IF($C56=1,VLOOKUP(E56,$Q$1:$S$303,3,TRUE),VLOOKUP(E56,$Y$1:$AA$303,3,TRUE)),"")</f>
        <v>152</v>
      </c>
      <c r="J56" s="60" t="str">
        <f>IF(F56&gt;0,IF($C56=1,VLOOKUP(F56,$T$1:$W$303,4,TRUE),VLOOKUP(F56,$AB$1:$AE$303,4,TRUE)),"")</f>
        <v>110</v>
      </c>
      <c r="K56" s="60" t="str">
        <f>IF(G56&gt;0,IF($C56=1,VLOOKUP(G56,$V$1:$W$303,2,TRUE),VLOOKUP(G56,$AD$1:$AE$303,2,TRUE)),"")</f>
        <v>97</v>
      </c>
      <c r="L56" s="75">
        <f>IF(H56&gt;0,IF($C56=1,VLOOKUP(H56,$R$1:$S$303,2,TRUE),VLOOKUP(H56,$Z$1:$AA$303,2,TRUE)),"")</f>
        <v>75</v>
      </c>
      <c r="M56" s="79">
        <f>SUM(I56+J56+K56+L56)</f>
        <v>434</v>
      </c>
      <c r="Q56" s="88">
        <v>7.26</v>
      </c>
      <c r="R56" s="94">
        <v>0.0010276296296296281</v>
      </c>
      <c r="S56" s="30">
        <v>247</v>
      </c>
      <c r="T56" s="25">
        <v>303.48</v>
      </c>
      <c r="U56" s="73">
        <v>6.04</v>
      </c>
      <c r="V56" s="73">
        <v>23.24</v>
      </c>
      <c r="W56" s="30" t="s">
        <v>256</v>
      </c>
      <c r="Y56" s="96">
        <v>7.85</v>
      </c>
      <c r="Z56" s="77">
        <v>0.0015741666666666619</v>
      </c>
      <c r="AA56" s="30">
        <v>247</v>
      </c>
      <c r="AB56" s="23">
        <v>278.15</v>
      </c>
      <c r="AC56" s="21">
        <v>5.53</v>
      </c>
      <c r="AD56" s="21">
        <v>18.69</v>
      </c>
      <c r="AE56" s="30" t="s">
        <v>256</v>
      </c>
      <c r="AH56" s="63">
        <f t="shared" si="12"/>
        <v>152</v>
      </c>
      <c r="AI56" s="64">
        <f t="shared" si="13"/>
        <v>151</v>
      </c>
      <c r="AJ56" s="63" t="e">
        <f t="shared" si="2"/>
        <v>#N/A</v>
      </c>
      <c r="AK56" s="63">
        <f t="shared" si="3"/>
        <v>74</v>
      </c>
    </row>
    <row r="57" spans="1:37" ht="15.75">
      <c r="A57" s="65" t="s">
        <v>471</v>
      </c>
      <c r="B57" s="85" t="s">
        <v>353</v>
      </c>
      <c r="C57" s="31">
        <v>1</v>
      </c>
      <c r="D57" s="86" t="s">
        <v>361</v>
      </c>
      <c r="E57" s="34">
        <v>9.47</v>
      </c>
      <c r="F57" s="34">
        <v>361</v>
      </c>
      <c r="G57" s="32">
        <v>50.8</v>
      </c>
      <c r="H57" s="66">
        <v>0.0016605324074074074</v>
      </c>
      <c r="I57" s="75">
        <f>IF(E57&gt;0,IF($C57=1,VLOOKUP(E57,$Q$1:$S$303,3,TRUE),VLOOKUP(E57,$Y$1:$AA$303,3,TRUE)),"")</f>
        <v>141</v>
      </c>
      <c r="J57" s="60" t="str">
        <f>IF(F57&gt;0,IF($C57=1,VLOOKUP(F57,$T$1:$W$303,4,TRUE),VLOOKUP(F57,$AB$1:$AE$303,4,TRUE)),"")</f>
        <v>79</v>
      </c>
      <c r="K57" s="60" t="str">
        <f>IF(G57&gt;0,IF($C57=1,VLOOKUP(G57,$V$1:$W$303,2,TRUE),VLOOKUP(G57,$AD$1:$AE$303,2,TRUE)),"")</f>
        <v>138</v>
      </c>
      <c r="L57" s="75">
        <f>IF(H57&gt;0,IF($C57=1,VLOOKUP(H57,$R$1:$S$303,2,TRUE),VLOOKUP(H57,$Z$1:$AA$303,2,TRUE)),"")</f>
        <v>73</v>
      </c>
      <c r="M57" s="79">
        <f>SUM(I57+J57+K57+L57)</f>
        <v>431</v>
      </c>
      <c r="Q57" s="88">
        <v>7.28</v>
      </c>
      <c r="R57" s="94">
        <v>0.0010306666666666652</v>
      </c>
      <c r="S57" s="30">
        <v>246</v>
      </c>
      <c r="T57" s="25">
        <v>305.64</v>
      </c>
      <c r="U57" s="73">
        <v>6.09</v>
      </c>
      <c r="V57" s="73">
        <v>23.58</v>
      </c>
      <c r="W57" s="30" t="s">
        <v>255</v>
      </c>
      <c r="Y57" s="96">
        <v>7.87</v>
      </c>
      <c r="Z57" s="77">
        <v>0.0015780555555555509</v>
      </c>
      <c r="AA57" s="30">
        <v>246</v>
      </c>
      <c r="AB57" s="23">
        <v>279.86</v>
      </c>
      <c r="AC57" s="21">
        <v>5.58</v>
      </c>
      <c r="AD57" s="21">
        <v>18.94</v>
      </c>
      <c r="AE57" s="30" t="s">
        <v>255</v>
      </c>
      <c r="AH57" s="63" t="e">
        <f t="shared" si="12"/>
        <v>#N/A</v>
      </c>
      <c r="AI57" s="64">
        <f t="shared" si="13"/>
        <v>140</v>
      </c>
      <c r="AJ57" s="63" t="e">
        <f t="shared" si="2"/>
        <v>#N/A</v>
      </c>
      <c r="AK57" s="63">
        <f t="shared" si="3"/>
        <v>72</v>
      </c>
    </row>
    <row r="58" spans="1:37" ht="15.75">
      <c r="A58" s="65" t="s">
        <v>472</v>
      </c>
      <c r="B58" s="85" t="s">
        <v>357</v>
      </c>
      <c r="C58" s="31">
        <v>1</v>
      </c>
      <c r="D58" s="86" t="s">
        <v>361</v>
      </c>
      <c r="E58" s="34">
        <v>9.41</v>
      </c>
      <c r="F58" s="34">
        <v>380</v>
      </c>
      <c r="G58" s="32">
        <v>35.7</v>
      </c>
      <c r="H58" s="66">
        <v>0.0017197916666666666</v>
      </c>
      <c r="I58" s="75">
        <f>IF(E58&gt;0,IF($C58=1,VLOOKUP(E58,$Q$1:$S$303,3,TRUE),VLOOKUP(E58,$Y$1:$AA$303,3,TRUE)),"")</f>
        <v>143</v>
      </c>
      <c r="J58" s="60" t="str">
        <f>IF(F58&gt;0,IF($C58=1,VLOOKUP(F58,$T$1:$W$303,4,TRUE),VLOOKUP(F58,$AB$1:$AE$303,4,TRUE)),"")</f>
        <v>88</v>
      </c>
      <c r="K58" s="60" t="str">
        <f>IF(G58&gt;0,IF($C58=1,VLOOKUP(G58,$V$1:$W$303,2,TRUE),VLOOKUP(G58,$AD$1:$AE$303,2,TRUE)),"")</f>
        <v>90</v>
      </c>
      <c r="L58" s="75">
        <f>IF(H58&gt;0,IF($C58=1,VLOOKUP(H58,$R$1:$S$303,2,TRUE),VLOOKUP(H58,$Z$1:$AA$303,2,TRUE)),"")</f>
        <v>60</v>
      </c>
      <c r="M58" s="79">
        <f>SUM(I58+J58+K58+L58)</f>
        <v>381</v>
      </c>
      <c r="Q58" s="88">
        <v>7.3</v>
      </c>
      <c r="R58" s="94">
        <v>0.0010337037037037023</v>
      </c>
      <c r="S58" s="30">
        <v>245</v>
      </c>
      <c r="T58" s="25">
        <v>307.8</v>
      </c>
      <c r="U58" s="73">
        <v>6.14</v>
      </c>
      <c r="V58" s="73">
        <v>23.91</v>
      </c>
      <c r="W58" s="30" t="s">
        <v>254</v>
      </c>
      <c r="Y58" s="96">
        <v>7.89</v>
      </c>
      <c r="Z58" s="77">
        <v>0.0015819444444444399</v>
      </c>
      <c r="AA58" s="30">
        <v>245</v>
      </c>
      <c r="AB58" s="23">
        <v>281.58</v>
      </c>
      <c r="AC58" s="21">
        <v>5.62</v>
      </c>
      <c r="AD58" s="21">
        <v>19.2</v>
      </c>
      <c r="AE58" s="30" t="s">
        <v>254</v>
      </c>
      <c r="AH58" s="63">
        <f t="shared" si="12"/>
        <v>143</v>
      </c>
      <c r="AI58" s="64">
        <f t="shared" si="13"/>
        <v>142</v>
      </c>
      <c r="AJ58" s="63" t="e">
        <f t="shared" si="2"/>
        <v>#N/A</v>
      </c>
      <c r="AK58" s="63">
        <f t="shared" si="3"/>
        <v>59</v>
      </c>
    </row>
    <row r="59" spans="1:37" ht="15.75">
      <c r="A59" s="65" t="s">
        <v>473</v>
      </c>
      <c r="B59" s="105" t="s">
        <v>359</v>
      </c>
      <c r="C59" s="31">
        <v>1</v>
      </c>
      <c r="D59" s="86" t="s">
        <v>361</v>
      </c>
      <c r="E59" s="34">
        <v>9.65</v>
      </c>
      <c r="F59" s="34">
        <v>350</v>
      </c>
      <c r="G59" s="32">
        <v>35.2</v>
      </c>
      <c r="H59" s="66">
        <v>0.0016078703703703704</v>
      </c>
      <c r="I59" s="75">
        <f>IF(E59&gt;0,IF($C59=1,VLOOKUP(E59,$Q$1:$S$303,3,TRUE),VLOOKUP(E59,$Y$1:$AA$303,3,TRUE)),"")</f>
        <v>133</v>
      </c>
      <c r="J59" s="60" t="str">
        <f>IF(F59&gt;0,IF($C59=1,VLOOKUP(F59,$T$1:$W$303,4,TRUE),VLOOKUP(F59,$AB$1:$AE$303,4,TRUE)),"")</f>
        <v>74</v>
      </c>
      <c r="K59" s="60" t="str">
        <f>IF(G59&gt;0,IF($C59=1,VLOOKUP(G59,$V$1:$W$303,2,TRUE),VLOOKUP(G59,$AD$1:$AE$303,2,TRUE)),"")</f>
        <v>88</v>
      </c>
      <c r="L59" s="75">
        <f>IF(H59&gt;0,IF($C59=1,VLOOKUP(H59,$R$1:$S$303,2,TRUE),VLOOKUP(H59,$Z$1:$AA$303,2,TRUE)),"")</f>
        <v>84</v>
      </c>
      <c r="M59" s="79">
        <f>SUM(I59+J59+K59+L59)</f>
        <v>379</v>
      </c>
      <c r="Q59" s="88">
        <v>7.32</v>
      </c>
      <c r="R59" s="94">
        <v>0.0010367407407407393</v>
      </c>
      <c r="S59" s="30">
        <v>244</v>
      </c>
      <c r="T59" s="25">
        <v>309.96</v>
      </c>
      <c r="U59" s="73">
        <v>6.2</v>
      </c>
      <c r="V59" s="73">
        <v>24.25</v>
      </c>
      <c r="W59" s="30" t="s">
        <v>253</v>
      </c>
      <c r="Y59" s="96">
        <v>7.91</v>
      </c>
      <c r="Z59" s="77">
        <v>0.0015858333333333289</v>
      </c>
      <c r="AA59" s="30">
        <v>244</v>
      </c>
      <c r="AB59" s="23">
        <v>283.3</v>
      </c>
      <c r="AC59" s="21">
        <v>5.66</v>
      </c>
      <c r="AD59" s="21">
        <v>19.45</v>
      </c>
      <c r="AE59" s="30" t="s">
        <v>253</v>
      </c>
      <c r="AH59" s="63">
        <f t="shared" si="12"/>
        <v>133</v>
      </c>
      <c r="AI59" s="64">
        <f t="shared" si="13"/>
        <v>132</v>
      </c>
      <c r="AJ59" s="63" t="e">
        <f t="shared" si="2"/>
        <v>#N/A</v>
      </c>
      <c r="AK59" s="63">
        <f t="shared" si="3"/>
        <v>83</v>
      </c>
    </row>
    <row r="60" spans="1:37" ht="15.75">
      <c r="A60" s="65" t="s">
        <v>474</v>
      </c>
      <c r="B60" t="s">
        <v>360</v>
      </c>
      <c r="C60" s="31">
        <v>1</v>
      </c>
      <c r="D60" s="86" t="s">
        <v>361</v>
      </c>
      <c r="E60" s="34">
        <v>9.58</v>
      </c>
      <c r="F60" s="34">
        <v>338</v>
      </c>
      <c r="G60" s="32">
        <v>30.8</v>
      </c>
      <c r="H60" s="66">
        <v>0.0016545138888888887</v>
      </c>
      <c r="I60" s="75">
        <f>IF(E60&gt;0,IF($C60=1,VLOOKUP(E60,$Q$1:$S$303,3,TRUE),VLOOKUP(E60,$Y$1:$AA$303,3,TRUE)),"")</f>
        <v>136</v>
      </c>
      <c r="J60" s="60" t="str">
        <f>IF(F60&gt;0,IF($C60=1,VLOOKUP(F60,$T$1:$W$303,4,TRUE),VLOOKUP(F60,$AB$1:$AE$303,4,TRUE)),"")</f>
        <v>68</v>
      </c>
      <c r="K60" s="60" t="str">
        <f>IF(G60&gt;0,IF($C60=1,VLOOKUP(G60,$V$1:$W$303,2,TRUE),VLOOKUP(G60,$AD$1:$AE$303,2,TRUE)),"")</f>
        <v>75</v>
      </c>
      <c r="L60" s="75">
        <f>IF(H60&gt;0,IF($C60=1,VLOOKUP(H60,$R$1:$S$303,2,TRUE),VLOOKUP(H60,$Z$1:$AA$303,2,TRUE)),"")</f>
        <v>74</v>
      </c>
      <c r="M60" s="79">
        <f>SUM(I60+J60+K60+L60)</f>
        <v>353</v>
      </c>
      <c r="Q60" s="88">
        <v>7.33</v>
      </c>
      <c r="R60" s="94">
        <v>0.0010397777777777764</v>
      </c>
      <c r="S60" s="30">
        <v>243</v>
      </c>
      <c r="T60" s="25">
        <v>312.12</v>
      </c>
      <c r="U60" s="73">
        <v>6.25</v>
      </c>
      <c r="V60" s="73">
        <v>24.58</v>
      </c>
      <c r="W60" s="30" t="s">
        <v>252</v>
      </c>
      <c r="Y60" s="96">
        <v>7.93</v>
      </c>
      <c r="Z60" s="77">
        <v>0.0015897222222222179</v>
      </c>
      <c r="AA60" s="30">
        <v>243</v>
      </c>
      <c r="AB60" s="23">
        <v>285.01</v>
      </c>
      <c r="AC60" s="21">
        <v>5.71</v>
      </c>
      <c r="AD60" s="21">
        <v>19.71</v>
      </c>
      <c r="AE60" s="30" t="s">
        <v>252</v>
      </c>
      <c r="AH60" s="63">
        <f t="shared" si="12"/>
        <v>136</v>
      </c>
      <c r="AI60" s="64">
        <f t="shared" si="13"/>
        <v>135</v>
      </c>
      <c r="AJ60" s="63" t="e">
        <f t="shared" si="2"/>
        <v>#N/A</v>
      </c>
      <c r="AK60" s="63">
        <f t="shared" si="3"/>
        <v>73</v>
      </c>
    </row>
    <row r="61" spans="1:37" ht="15.75">
      <c r="A61" s="65" t="s">
        <v>475</v>
      </c>
      <c r="B61" s="104" t="s">
        <v>358</v>
      </c>
      <c r="C61" s="31">
        <v>1</v>
      </c>
      <c r="D61" s="86" t="s">
        <v>361</v>
      </c>
      <c r="E61" s="34">
        <v>9.75</v>
      </c>
      <c r="F61" s="34">
        <v>368</v>
      </c>
      <c r="G61" s="32">
        <v>28.3</v>
      </c>
      <c r="H61" s="66">
        <v>0.0016997685185185186</v>
      </c>
      <c r="I61" s="75">
        <f>IF(E61&gt;0,IF($C61=1,VLOOKUP(E61,$Q$1:$S$303,3,TRUE),VLOOKUP(E61,$Y$1:$AA$303,3,TRUE)),"")</f>
        <v>129</v>
      </c>
      <c r="J61" s="60" t="str">
        <f>IF(F61&gt;0,IF($C61=1,VLOOKUP(F61,$T$1:$W$303,4,TRUE),VLOOKUP(F61,$AB$1:$AE$303,4,TRUE)),"")</f>
        <v>82</v>
      </c>
      <c r="K61" s="60" t="str">
        <f>IF(G61&gt;0,IF($C61=1,VLOOKUP(G61,$V$1:$W$303,2,TRUE),VLOOKUP(G61,$AD$1:$AE$303,2,TRUE)),"")</f>
        <v>68</v>
      </c>
      <c r="L61" s="75">
        <f>IF(H61&gt;0,IF($C61=1,VLOOKUP(H61,$R$1:$S$303,2,TRUE),VLOOKUP(H61,$Z$1:$AA$303,2,TRUE)),"")</f>
        <v>64</v>
      </c>
      <c r="M61" s="79">
        <f>SUM(I61+J61+K61+L61)</f>
        <v>343</v>
      </c>
      <c r="Q61" s="88">
        <v>7.35</v>
      </c>
      <c r="R61" s="94">
        <v>0.0010428148148148135</v>
      </c>
      <c r="S61" s="30">
        <v>242</v>
      </c>
      <c r="T61" s="25">
        <v>314.28</v>
      </c>
      <c r="U61" s="73">
        <v>6.3</v>
      </c>
      <c r="V61" s="73">
        <v>24.92</v>
      </c>
      <c r="W61" s="30" t="s">
        <v>251</v>
      </c>
      <c r="Y61" s="96">
        <v>7.95</v>
      </c>
      <c r="Z61" s="77">
        <v>0.0015936111111111068</v>
      </c>
      <c r="AA61" s="30">
        <v>242</v>
      </c>
      <c r="AB61" s="23">
        <v>286.73</v>
      </c>
      <c r="AC61" s="21">
        <v>5.75</v>
      </c>
      <c r="AD61" s="21">
        <v>19.96</v>
      </c>
      <c r="AE61" s="30" t="s">
        <v>251</v>
      </c>
      <c r="AH61" s="63" t="e">
        <f t="shared" si="12"/>
        <v>#N/A</v>
      </c>
      <c r="AI61" s="64">
        <f t="shared" si="13"/>
        <v>128</v>
      </c>
      <c r="AJ61" s="63" t="e">
        <f t="shared" si="2"/>
        <v>#N/A</v>
      </c>
      <c r="AK61" s="63">
        <f t="shared" si="3"/>
        <v>63</v>
      </c>
    </row>
    <row r="62" spans="1:37" ht="15.75">
      <c r="A62" s="65" t="s">
        <v>476</v>
      </c>
      <c r="B62" s="106" t="s">
        <v>406</v>
      </c>
      <c r="C62" s="31">
        <v>1</v>
      </c>
      <c r="D62" s="100" t="s">
        <v>397</v>
      </c>
      <c r="E62" s="34">
        <v>8.41</v>
      </c>
      <c r="F62" s="34">
        <v>491</v>
      </c>
      <c r="G62" s="32">
        <v>42.2</v>
      </c>
      <c r="H62" s="66">
        <v>0.001278125</v>
      </c>
      <c r="I62" s="75">
        <f>IF(E62&gt;0,IF($C62=1,VLOOKUP(E62,$Q$1:$S$303,3,TRUE),VLOOKUP(E62,$Y$1:$AA$303,3,TRUE)),"")</f>
        <v>189</v>
      </c>
      <c r="J62" s="60" t="str">
        <f>IF(F62&gt;0,IF($C62=1,VLOOKUP(F62,$T$1:$W$303,4,TRUE),VLOOKUP(F62,$AB$1:$AE$303,4,TRUE)),"")</f>
        <v>143</v>
      </c>
      <c r="K62" s="60" t="str">
        <f>IF(G62&gt;0,IF($C62=1,VLOOKUP(G62,$V$1:$W$303,2,TRUE),VLOOKUP(G62,$AD$1:$AE$303,2,TRUE)),"")</f>
        <v>110</v>
      </c>
      <c r="L62" s="75">
        <f>IF(H62&gt;0,IF($C62=1,VLOOKUP(H62,$R$1:$S$303,2,TRUE),VLOOKUP(H62,$Z$1:$AA$303,2,TRUE)),"")</f>
        <v>169</v>
      </c>
      <c r="M62" s="79">
        <f>SUM(I62+J62+K62+L62)</f>
        <v>611</v>
      </c>
      <c r="Q62" s="88">
        <v>7.37</v>
      </c>
      <c r="R62" s="94">
        <v>0.0010458518518518505</v>
      </c>
      <c r="S62" s="30">
        <v>241</v>
      </c>
      <c r="T62" s="25">
        <v>316.44</v>
      </c>
      <c r="U62" s="73">
        <v>6.36</v>
      </c>
      <c r="V62" s="73">
        <v>25.25</v>
      </c>
      <c r="W62" s="30" t="s">
        <v>250</v>
      </c>
      <c r="Y62" s="96">
        <v>7.96</v>
      </c>
      <c r="Z62" s="77">
        <v>0.0015974999999999958</v>
      </c>
      <c r="AA62" s="30">
        <v>241</v>
      </c>
      <c r="AB62" s="23">
        <v>288.44</v>
      </c>
      <c r="AC62" s="21">
        <v>5.8</v>
      </c>
      <c r="AD62" s="21">
        <v>20.22</v>
      </c>
      <c r="AE62" s="30" t="s">
        <v>250</v>
      </c>
      <c r="AH62" s="63" t="e">
        <f t="shared" si="12"/>
        <v>#N/A</v>
      </c>
      <c r="AI62" s="64">
        <f t="shared" si="13"/>
        <v>188</v>
      </c>
      <c r="AJ62" s="63" t="e">
        <f t="shared" si="2"/>
        <v>#N/A</v>
      </c>
      <c r="AK62" s="63">
        <f t="shared" si="3"/>
        <v>168</v>
      </c>
    </row>
    <row r="63" spans="1:37" ht="15.75">
      <c r="A63" s="65" t="s">
        <v>477</v>
      </c>
      <c r="B63" s="104" t="s">
        <v>404</v>
      </c>
      <c r="C63" s="31">
        <v>1</v>
      </c>
      <c r="D63" s="100" t="s">
        <v>397</v>
      </c>
      <c r="E63" s="34">
        <v>8.94</v>
      </c>
      <c r="F63" s="34">
        <v>462</v>
      </c>
      <c r="G63" s="32">
        <v>51.2</v>
      </c>
      <c r="H63" s="66">
        <v>0.001305787037037037</v>
      </c>
      <c r="I63" s="75">
        <f>IF(E63&gt;0,IF($C63=1,VLOOKUP(E63,$Q$1:$S$303,3,TRUE),VLOOKUP(E63,$Y$1:$AA$303,3,TRUE)),"")</f>
        <v>164</v>
      </c>
      <c r="J63" s="60" t="str">
        <f>IF(F63&gt;0,IF($C63=1,VLOOKUP(F63,$T$1:$W$303,4,TRUE),VLOOKUP(F63,$AB$1:$AE$303,4,TRUE)),"")</f>
        <v>129</v>
      </c>
      <c r="K63" s="60" t="str">
        <f>IF(G63&gt;0,IF($C63=1,VLOOKUP(G63,$V$1:$W$303,2,TRUE),VLOOKUP(G63,$AD$1:$AE$303,2,TRUE)),"")</f>
        <v>140</v>
      </c>
      <c r="L63" s="75">
        <f>IF(H63&gt;0,IF($C63=1,VLOOKUP(H63,$R$1:$S$303,2,TRUE),VLOOKUP(H63,$Z$1:$AA$303,2,TRUE)),"")</f>
        <v>161</v>
      </c>
      <c r="M63" s="79">
        <f>SUM(I63+J63+K63+L63)</f>
        <v>594</v>
      </c>
      <c r="Q63" s="88">
        <v>7.39</v>
      </c>
      <c r="R63" s="94">
        <v>0.0010488888888888876</v>
      </c>
      <c r="S63" s="30">
        <v>240</v>
      </c>
      <c r="T63" s="25">
        <v>318.6</v>
      </c>
      <c r="U63" s="73">
        <v>6.41</v>
      </c>
      <c r="V63" s="73">
        <v>25.58</v>
      </c>
      <c r="W63" s="30" t="s">
        <v>249</v>
      </c>
      <c r="Y63" s="96">
        <v>7.98</v>
      </c>
      <c r="Z63" s="77">
        <v>0.0016013888888888848</v>
      </c>
      <c r="AA63" s="30">
        <v>240</v>
      </c>
      <c r="AB63" s="23">
        <v>290.16</v>
      </c>
      <c r="AC63" s="21">
        <v>5.84</v>
      </c>
      <c r="AD63" s="21">
        <v>20.47</v>
      </c>
      <c r="AE63" s="30" t="s">
        <v>249</v>
      </c>
      <c r="AH63" s="63">
        <f t="shared" si="12"/>
        <v>164</v>
      </c>
      <c r="AI63" s="64">
        <f t="shared" si="13"/>
        <v>163</v>
      </c>
      <c r="AJ63" s="63" t="e">
        <f t="shared" si="2"/>
        <v>#N/A</v>
      </c>
      <c r="AK63" s="63">
        <f t="shared" si="3"/>
        <v>160</v>
      </c>
    </row>
    <row r="64" spans="1:37" ht="15.75">
      <c r="A64" s="65" t="s">
        <v>478</v>
      </c>
      <c r="B64" s="106" t="s">
        <v>415</v>
      </c>
      <c r="C64" s="31">
        <v>1</v>
      </c>
      <c r="D64" s="100" t="s">
        <v>397</v>
      </c>
      <c r="E64" s="34">
        <v>9.28</v>
      </c>
      <c r="F64" s="34">
        <v>408</v>
      </c>
      <c r="G64" s="32">
        <v>39.8</v>
      </c>
      <c r="H64" s="66">
        <v>0.0015609953703703704</v>
      </c>
      <c r="I64" s="75">
        <f>IF(E64&gt;0,IF($C64=1,VLOOKUP(E64,$Q$1:$S$303,3,TRUE),VLOOKUP(E64,$Y$1:$AA$303,3,TRUE)),"")</f>
        <v>149</v>
      </c>
      <c r="J64" s="60" t="str">
        <f>IF(F64&gt;0,IF($C64=1,VLOOKUP(F64,$T$1:$W$303,4,TRUE),VLOOKUP(F64,$AB$1:$AE$303,4,TRUE)),"")</f>
        <v>101</v>
      </c>
      <c r="K64" s="60" t="str">
        <f>IF(G64&gt;0,IF($C64=1,VLOOKUP(G64,$V$1:$W$303,2,TRUE),VLOOKUP(G64,$AD$1:$AE$303,2,TRUE)),"")</f>
        <v>102</v>
      </c>
      <c r="L64" s="75">
        <f>IF(H64&gt;0,IF($C64=1,VLOOKUP(H64,$R$1:$S$303,2,TRUE),VLOOKUP(H64,$Z$1:$AA$303,2,TRUE)),"")</f>
        <v>94</v>
      </c>
      <c r="M64" s="79">
        <f>SUM(I64+J64+K64+L64)</f>
        <v>446</v>
      </c>
      <c r="Q64" s="88">
        <v>7.41</v>
      </c>
      <c r="R64" s="94">
        <v>0.0010519259259259247</v>
      </c>
      <c r="S64" s="30">
        <v>239</v>
      </c>
      <c r="T64" s="25">
        <v>320.76</v>
      </c>
      <c r="U64" s="73">
        <v>6.46</v>
      </c>
      <c r="V64" s="73">
        <v>25.92</v>
      </c>
      <c r="W64" s="30" t="s">
        <v>248</v>
      </c>
      <c r="Y64" s="96">
        <v>8</v>
      </c>
      <c r="Z64" s="77">
        <v>0.0016052777777777738</v>
      </c>
      <c r="AA64" s="30">
        <v>239</v>
      </c>
      <c r="AB64" s="23">
        <v>291.88</v>
      </c>
      <c r="AC64" s="21">
        <v>5.88</v>
      </c>
      <c r="AD64" s="21">
        <v>20.73</v>
      </c>
      <c r="AE64" s="30" t="s">
        <v>248</v>
      </c>
      <c r="AH64" s="63" t="e">
        <f t="shared" si="12"/>
        <v>#N/A</v>
      </c>
      <c r="AI64" s="64">
        <f t="shared" si="13"/>
        <v>148</v>
      </c>
      <c r="AJ64" s="63" t="e">
        <f t="shared" si="2"/>
        <v>#N/A</v>
      </c>
      <c r="AK64" s="63">
        <f t="shared" si="3"/>
        <v>93</v>
      </c>
    </row>
    <row r="65" spans="1:37" ht="15.75">
      <c r="A65" s="65" t="s">
        <v>479</v>
      </c>
      <c r="B65" s="104" t="s">
        <v>405</v>
      </c>
      <c r="C65" s="31">
        <v>1</v>
      </c>
      <c r="D65" s="100" t="s">
        <v>397</v>
      </c>
      <c r="E65" s="34">
        <v>8.76</v>
      </c>
      <c r="F65" s="34">
        <v>415</v>
      </c>
      <c r="G65" s="32">
        <v>38.2</v>
      </c>
      <c r="H65" s="66">
        <v>0.0017267361111111112</v>
      </c>
      <c r="I65" s="75">
        <f>IF(E65&gt;0,IF($C65=1,VLOOKUP(E65,$Q$1:$S$303,3,TRUE),VLOOKUP(E65,$Y$1:$AA$303,3,TRUE)),"")</f>
        <v>172</v>
      </c>
      <c r="J65" s="60" t="str">
        <f>IF(F65&gt;0,IF($C65=1,VLOOKUP(F65,$T$1:$W$303,4,TRUE),VLOOKUP(F65,$AB$1:$AE$303,4,TRUE)),"")</f>
        <v>105</v>
      </c>
      <c r="K65" s="60" t="str">
        <f>IF(G65&gt;0,IF($C65=1,VLOOKUP(G65,$V$1:$W$303,2,TRUE),VLOOKUP(G65,$AD$1:$AE$303,2,TRUE)),"")</f>
        <v>97</v>
      </c>
      <c r="L65" s="75">
        <f>IF(H65&gt;0,IF($C65=1,VLOOKUP(H65,$R$1:$S$303,2,TRUE),VLOOKUP(H65,$Z$1:$AA$303,2,TRUE)),"")</f>
        <v>58</v>
      </c>
      <c r="M65" s="79">
        <f>SUM(I65+J65+K65+L65)</f>
        <v>432</v>
      </c>
      <c r="Q65" s="88">
        <v>7.43</v>
      </c>
      <c r="R65" s="94">
        <v>0.0010549629629629618</v>
      </c>
      <c r="S65" s="30">
        <v>238</v>
      </c>
      <c r="T65" s="25">
        <v>322.92</v>
      </c>
      <c r="U65" s="73">
        <v>6.51</v>
      </c>
      <c r="V65" s="73">
        <v>26.25</v>
      </c>
      <c r="W65" s="30" t="s">
        <v>247</v>
      </c>
      <c r="Y65" s="96">
        <v>8.02</v>
      </c>
      <c r="Z65" s="77">
        <v>0.0016091666666666628</v>
      </c>
      <c r="AA65" s="30">
        <v>238</v>
      </c>
      <c r="AB65" s="23">
        <v>293.59</v>
      </c>
      <c r="AC65" s="21">
        <v>5.93</v>
      </c>
      <c r="AD65" s="21">
        <v>20.98</v>
      </c>
      <c r="AE65" s="30" t="s">
        <v>247</v>
      </c>
      <c r="AH65" s="63">
        <f t="shared" si="12"/>
        <v>172</v>
      </c>
      <c r="AI65" s="64">
        <f t="shared" si="13"/>
        <v>171</v>
      </c>
      <c r="AJ65" s="63" t="e">
        <f t="shared" si="2"/>
        <v>#N/A</v>
      </c>
      <c r="AK65" s="63">
        <f t="shared" si="3"/>
        <v>57</v>
      </c>
    </row>
    <row r="66" spans="1:37" ht="15.75">
      <c r="A66" s="65" t="s">
        <v>480</v>
      </c>
      <c r="B66" s="106" t="s">
        <v>413</v>
      </c>
      <c r="C66" s="31">
        <v>1</v>
      </c>
      <c r="D66" s="100" t="s">
        <v>397</v>
      </c>
      <c r="E66" s="34">
        <v>9.29</v>
      </c>
      <c r="F66" s="34">
        <v>371</v>
      </c>
      <c r="G66" s="32">
        <v>32</v>
      </c>
      <c r="H66" s="66">
        <v>0.001504398148148148</v>
      </c>
      <c r="I66" s="75">
        <f>IF(E66&gt;0,IF($C66=1,VLOOKUP(E66,$Q$1:$S$303,3,TRUE),VLOOKUP(E66,$Y$1:$AA$303,3,TRUE)),"")</f>
        <v>148</v>
      </c>
      <c r="J66" s="60" t="str">
        <f>IF(F66&gt;0,IF($C66=1,VLOOKUP(F66,$T$1:$W$303,4,TRUE),VLOOKUP(F66,$AB$1:$AE$303,4,TRUE)),"")</f>
        <v>84</v>
      </c>
      <c r="K66" s="60" t="str">
        <f>IF(G66&gt;0,IF($C66=1,VLOOKUP(G66,$V$1:$W$303,2,TRUE),VLOOKUP(G66,$AD$1:$AE$303,2,TRUE)),"")</f>
        <v>79</v>
      </c>
      <c r="L66" s="75">
        <f>IF(H66&gt;0,IF($C66=1,VLOOKUP(H66,$R$1:$S$303,2,TRUE),VLOOKUP(H66,$Z$1:$AA$303,2,TRUE)),"")</f>
        <v>108</v>
      </c>
      <c r="M66" s="79">
        <f>SUM(I66+J66+K66+L66)</f>
        <v>419</v>
      </c>
      <c r="Q66" s="88">
        <v>7.45</v>
      </c>
      <c r="R66" s="94">
        <v>0.0010579999999999988</v>
      </c>
      <c r="S66" s="30">
        <v>237</v>
      </c>
      <c r="T66" s="25">
        <v>325.08</v>
      </c>
      <c r="U66" s="73">
        <v>6.57</v>
      </c>
      <c r="V66" s="73">
        <v>26.59</v>
      </c>
      <c r="W66" s="30" t="s">
        <v>246</v>
      </c>
      <c r="Y66" s="96">
        <v>8.04</v>
      </c>
      <c r="Z66" s="77">
        <v>0.0016130555555555518</v>
      </c>
      <c r="AA66" s="30">
        <v>237</v>
      </c>
      <c r="AB66" s="23">
        <v>295.31</v>
      </c>
      <c r="AC66" s="21">
        <v>5.97</v>
      </c>
      <c r="AD66" s="21">
        <v>21.24</v>
      </c>
      <c r="AE66" s="30" t="s">
        <v>246</v>
      </c>
      <c r="AH66" s="63">
        <f t="shared" si="12"/>
        <v>148</v>
      </c>
      <c r="AI66" s="64">
        <f t="shared" si="13"/>
        <v>147</v>
      </c>
      <c r="AJ66" s="63" t="e">
        <f aca="true" t="shared" si="14" ref="AJ66:AJ129">VLOOKUP(H66,R$1:S$65536,2,0)</f>
        <v>#N/A</v>
      </c>
      <c r="AK66" s="63">
        <f aca="true" t="shared" si="15" ref="AK66:AK129">VLOOKUP(H66,R$1:S$65536,2,1)-1</f>
        <v>107</v>
      </c>
    </row>
    <row r="67" spans="1:37" ht="15.75">
      <c r="A67" s="65" t="s">
        <v>481</v>
      </c>
      <c r="B67" s="104" t="s">
        <v>408</v>
      </c>
      <c r="C67" s="31">
        <v>1</v>
      </c>
      <c r="D67" s="100" t="s">
        <v>397</v>
      </c>
      <c r="E67" s="34">
        <v>9.95</v>
      </c>
      <c r="F67" s="34">
        <v>300</v>
      </c>
      <c r="G67" s="32">
        <v>20</v>
      </c>
      <c r="H67" s="66">
        <v>0.0013430555555555555</v>
      </c>
      <c r="I67" s="75">
        <f>IF(E67&gt;0,IF($C67=1,VLOOKUP(E67,$Q$1:$S$303,3,TRUE),VLOOKUP(E67,$Y$1:$AA$303,3,TRUE)),"")</f>
        <v>121</v>
      </c>
      <c r="J67" s="60" t="str">
        <f>IF(F67&gt;0,IF($C67=1,VLOOKUP(F67,$T$1:$W$303,4,TRUE),VLOOKUP(F67,$AB$1:$AE$303,4,TRUE)),"")</f>
        <v>51</v>
      </c>
      <c r="K67" s="60" t="str">
        <f>IF(G67&gt;0,IF($C67=1,VLOOKUP(G67,$V$1:$W$303,2,TRUE),VLOOKUP(G67,$AD$1:$AE$303,2,TRUE)),"")</f>
        <v>43</v>
      </c>
      <c r="L67" s="75">
        <f>IF(H67&gt;0,IF($C67=1,VLOOKUP(H67,$R$1:$S$303,2,TRUE),VLOOKUP(H67,$Z$1:$AA$303,2,TRUE)),"")</f>
        <v>150</v>
      </c>
      <c r="M67" s="79">
        <f>SUM(I67+J67+K67+L67)</f>
        <v>365</v>
      </c>
      <c r="Q67" s="88">
        <v>7.47</v>
      </c>
      <c r="R67" s="94">
        <v>0.001061037037037036</v>
      </c>
      <c r="S67" s="30">
        <v>236</v>
      </c>
      <c r="T67" s="25">
        <v>327.24</v>
      </c>
      <c r="U67" s="73">
        <v>6.62</v>
      </c>
      <c r="V67" s="73">
        <v>26.92</v>
      </c>
      <c r="W67" s="30" t="s">
        <v>245</v>
      </c>
      <c r="Y67" s="96">
        <v>8.05</v>
      </c>
      <c r="Z67" s="77">
        <v>0.0016169444444444408</v>
      </c>
      <c r="AA67" s="30">
        <v>236</v>
      </c>
      <c r="AB67" s="23">
        <v>297.02</v>
      </c>
      <c r="AC67" s="21">
        <v>6.02</v>
      </c>
      <c r="AD67" s="21">
        <v>21.49</v>
      </c>
      <c r="AE67" s="30" t="s">
        <v>245</v>
      </c>
      <c r="AH67" s="63" t="e">
        <f t="shared" si="12"/>
        <v>#N/A</v>
      </c>
      <c r="AI67" s="64">
        <f t="shared" si="13"/>
        <v>120</v>
      </c>
      <c r="AJ67" s="63" t="e">
        <f t="shared" si="14"/>
        <v>#N/A</v>
      </c>
      <c r="AK67" s="63">
        <f t="shared" si="15"/>
        <v>149</v>
      </c>
    </row>
    <row r="68" spans="1:37" ht="15.75">
      <c r="A68" s="65" t="s">
        <v>482</v>
      </c>
      <c r="B68" s="104" t="s">
        <v>411</v>
      </c>
      <c r="C68" s="31">
        <v>1</v>
      </c>
      <c r="D68" s="100" t="s">
        <v>397</v>
      </c>
      <c r="E68" s="34">
        <v>10.13</v>
      </c>
      <c r="F68" s="34">
        <v>325</v>
      </c>
      <c r="G68" s="32">
        <v>34.4</v>
      </c>
      <c r="H68" s="66">
        <v>0.0015350694444444446</v>
      </c>
      <c r="I68" s="75">
        <f>IF(E68&gt;0,IF($C68=1,VLOOKUP(E68,$Q$1:$S$303,3,TRUE),VLOOKUP(E68,$Y$1:$AA$303,3,TRUE)),"")</f>
        <v>113</v>
      </c>
      <c r="J68" s="60" t="str">
        <f>IF(F68&gt;0,IF($C68=1,VLOOKUP(F68,$T$1:$W$303,4,TRUE),VLOOKUP(F68,$AB$1:$AE$303,4,TRUE)),"")</f>
        <v>62</v>
      </c>
      <c r="K68" s="60" t="str">
        <f>IF(G68&gt;0,IF($C68=1,VLOOKUP(G68,$V$1:$W$303,2,TRUE),VLOOKUP(G68,$AD$1:$AE$303,2,TRUE)),"")</f>
        <v>86</v>
      </c>
      <c r="L68" s="75">
        <f>IF(H68&gt;0,IF($C68=1,VLOOKUP(H68,$R$1:$S$303,2,TRUE),VLOOKUP(H68,$Z$1:$AA$303,2,TRUE)),"")</f>
        <v>100</v>
      </c>
      <c r="M68" s="79">
        <f>SUM(I68+J68+K68+L68)</f>
        <v>361</v>
      </c>
      <c r="Q68" s="88">
        <v>7.49</v>
      </c>
      <c r="R68" s="94">
        <v>0.001064074074074073</v>
      </c>
      <c r="S68" s="30">
        <v>235</v>
      </c>
      <c r="T68" s="25">
        <v>329.4</v>
      </c>
      <c r="U68" s="73">
        <v>6.67</v>
      </c>
      <c r="V68" s="73">
        <v>27.26</v>
      </c>
      <c r="W68" s="30" t="s">
        <v>244</v>
      </c>
      <c r="Y68" s="96">
        <v>8.07</v>
      </c>
      <c r="Z68" s="77">
        <v>0.0016208333333333298</v>
      </c>
      <c r="AA68" s="30">
        <v>235</v>
      </c>
      <c r="AB68" s="23">
        <v>298.74</v>
      </c>
      <c r="AC68" s="21">
        <v>6.06</v>
      </c>
      <c r="AD68" s="21">
        <v>21.75</v>
      </c>
      <c r="AE68" s="30" t="s">
        <v>244</v>
      </c>
      <c r="AH68" s="63">
        <f t="shared" si="12"/>
        <v>113</v>
      </c>
      <c r="AI68" s="64">
        <f t="shared" si="13"/>
        <v>112</v>
      </c>
      <c r="AJ68" s="63" t="e">
        <f t="shared" si="14"/>
        <v>#N/A</v>
      </c>
      <c r="AK68" s="63">
        <f t="shared" si="15"/>
        <v>99</v>
      </c>
    </row>
    <row r="69" spans="1:37" ht="15.75">
      <c r="A69" s="65" t="s">
        <v>483</v>
      </c>
      <c r="B69" s="104" t="s">
        <v>409</v>
      </c>
      <c r="C69" s="31">
        <v>1</v>
      </c>
      <c r="D69" s="100" t="s">
        <v>397</v>
      </c>
      <c r="E69" s="34">
        <v>10.03</v>
      </c>
      <c r="F69" s="34">
        <v>368</v>
      </c>
      <c r="G69" s="32">
        <v>31.2</v>
      </c>
      <c r="H69" s="66">
        <v>0.0016802083333333337</v>
      </c>
      <c r="I69" s="75">
        <f>IF(E69&gt;0,IF($C69=1,VLOOKUP(E69,$Q$1:$S$303,3,TRUE),VLOOKUP(E69,$Y$1:$AA$303,3,TRUE)),"")</f>
        <v>117</v>
      </c>
      <c r="J69" s="60" t="str">
        <f>IF(F69&gt;0,IF($C69=1,VLOOKUP(F69,$T$1:$W$303,4,TRUE),VLOOKUP(F69,$AB$1:$AE$303,4,TRUE)),"")</f>
        <v>82</v>
      </c>
      <c r="K69" s="60" t="str">
        <f>IF(G69&gt;0,IF($C69=1,VLOOKUP(G69,$V$1:$W$303,2,TRUE),VLOOKUP(G69,$AD$1:$AE$303,2,TRUE)),"")</f>
        <v>76</v>
      </c>
      <c r="L69" s="75">
        <f>IF(H69&gt;0,IF($C69=1,VLOOKUP(H69,$R$1:$S$303,2,TRUE),VLOOKUP(H69,$Z$1:$AA$303,2,TRUE)),"")</f>
        <v>68</v>
      </c>
      <c r="M69" s="79">
        <f>SUM(I69+J69+K69+L69)</f>
        <v>343</v>
      </c>
      <c r="Q69" s="88">
        <v>7.51</v>
      </c>
      <c r="R69" s="94">
        <v>0.00106711111111111</v>
      </c>
      <c r="S69" s="30">
        <v>234</v>
      </c>
      <c r="T69" s="25">
        <v>331.56</v>
      </c>
      <c r="U69" s="73">
        <v>6.72</v>
      </c>
      <c r="V69" s="73">
        <v>27.59</v>
      </c>
      <c r="W69" s="30" t="s">
        <v>243</v>
      </c>
      <c r="Y69" s="96">
        <v>8.09</v>
      </c>
      <c r="Z69" s="77">
        <v>0.0016247222222222188</v>
      </c>
      <c r="AA69" s="30">
        <v>234</v>
      </c>
      <c r="AB69" s="23">
        <v>300.46</v>
      </c>
      <c r="AC69" s="21">
        <v>6.1</v>
      </c>
      <c r="AD69" s="21">
        <v>22</v>
      </c>
      <c r="AE69" s="30" t="s">
        <v>243</v>
      </c>
      <c r="AH69" s="63">
        <f t="shared" si="12"/>
        <v>117</v>
      </c>
      <c r="AI69" s="64">
        <f t="shared" si="13"/>
        <v>116</v>
      </c>
      <c r="AJ69" s="63" t="e">
        <f t="shared" si="14"/>
        <v>#N/A</v>
      </c>
      <c r="AK69" s="63">
        <f t="shared" si="15"/>
        <v>67</v>
      </c>
    </row>
    <row r="70" spans="1:37" ht="15.75">
      <c r="A70" s="65" t="s">
        <v>484</v>
      </c>
      <c r="B70" s="104" t="s">
        <v>410</v>
      </c>
      <c r="C70" s="31">
        <v>1</v>
      </c>
      <c r="D70" s="100" t="s">
        <v>397</v>
      </c>
      <c r="E70" s="34">
        <v>10</v>
      </c>
      <c r="F70" s="34">
        <v>353</v>
      </c>
      <c r="G70" s="32">
        <v>29.2</v>
      </c>
      <c r="H70" s="66">
        <v>0.0017430555555555552</v>
      </c>
      <c r="I70" s="75">
        <f>IF(E70&gt;0,IF($C70=1,VLOOKUP(E70,$Q$1:$S$303,3,TRUE),VLOOKUP(E70,$Y$1:$AA$303,3,TRUE)),"")</f>
        <v>119</v>
      </c>
      <c r="J70" s="60" t="str">
        <f>IF(F70&gt;0,IF($C70=1,VLOOKUP(F70,$T$1:$W$303,4,TRUE),VLOOKUP(F70,$AB$1:$AE$303,4,TRUE)),"")</f>
        <v>75</v>
      </c>
      <c r="K70" s="60" t="str">
        <f>IF(G70&gt;0,IF($C70=1,VLOOKUP(G70,$V$1:$W$303,2,TRUE),VLOOKUP(G70,$AD$1:$AE$303,2,TRUE)),"")</f>
        <v>70</v>
      </c>
      <c r="L70" s="75">
        <f>IF(H70&gt;0,IF($C70=1,VLOOKUP(H70,$R$1:$S$303,2,TRUE),VLOOKUP(H70,$Z$1:$AA$303,2,TRUE)),"")</f>
        <v>55</v>
      </c>
      <c r="M70" s="79">
        <f>SUM(I70+J70+K70+L70)</f>
        <v>319</v>
      </c>
      <c r="Q70" s="88">
        <v>7.53</v>
      </c>
      <c r="R70" s="94">
        <v>0.0010701481481481471</v>
      </c>
      <c r="S70" s="30">
        <v>233</v>
      </c>
      <c r="T70" s="25">
        <v>333.72</v>
      </c>
      <c r="U70" s="73">
        <v>6.78</v>
      </c>
      <c r="V70" s="73">
        <v>27.92</v>
      </c>
      <c r="W70" s="30" t="s">
        <v>242</v>
      </c>
      <c r="Y70" s="96">
        <v>8.11</v>
      </c>
      <c r="Z70" s="77">
        <v>0.0016286111111111078</v>
      </c>
      <c r="AA70" s="30">
        <v>233</v>
      </c>
      <c r="AB70" s="23">
        <v>302.17</v>
      </c>
      <c r="AC70" s="21">
        <v>6.15</v>
      </c>
      <c r="AD70" s="21">
        <v>22.26</v>
      </c>
      <c r="AE70" s="30" t="s">
        <v>242</v>
      </c>
      <c r="AH70" s="63" t="e">
        <f t="shared" si="12"/>
        <v>#N/A</v>
      </c>
      <c r="AI70" s="64">
        <f t="shared" si="13"/>
        <v>118</v>
      </c>
      <c r="AJ70" s="63" t="e">
        <f t="shared" si="14"/>
        <v>#N/A</v>
      </c>
      <c r="AK70" s="63">
        <f t="shared" si="15"/>
        <v>54</v>
      </c>
    </row>
    <row r="71" spans="1:37" ht="15.75">
      <c r="A71" s="65" t="s">
        <v>485</v>
      </c>
      <c r="B71" s="104" t="s">
        <v>407</v>
      </c>
      <c r="C71" s="31">
        <v>1</v>
      </c>
      <c r="D71" s="100" t="s">
        <v>397</v>
      </c>
      <c r="E71" s="34">
        <v>10.31</v>
      </c>
      <c r="F71" s="34">
        <v>350</v>
      </c>
      <c r="G71" s="32">
        <v>30.5</v>
      </c>
      <c r="H71" s="66">
        <v>0.0017131944444444445</v>
      </c>
      <c r="I71" s="75">
        <f>IF(E71&gt;0,IF($C71=1,VLOOKUP(E71,$Q$1:$S$303,3,TRUE),VLOOKUP(E71,$Y$1:$AA$303,3,TRUE)),"")</f>
        <v>106</v>
      </c>
      <c r="J71" s="60" t="str">
        <f>IF(F71&gt;0,IF($C71=1,VLOOKUP(F71,$T$1:$W$303,4,TRUE),VLOOKUP(F71,$AB$1:$AE$303,4,TRUE)),"")</f>
        <v>74</v>
      </c>
      <c r="K71" s="60" t="str">
        <f>IF(G71&gt;0,IF($C71=1,VLOOKUP(G71,$V$1:$W$303,2,TRUE),VLOOKUP(G71,$AD$1:$AE$303,2,TRUE)),"")</f>
        <v>74</v>
      </c>
      <c r="L71" s="75">
        <f>IF(H71&gt;0,IF($C71=1,VLOOKUP(H71,$R$1:$S$303,2,TRUE),VLOOKUP(H71,$Z$1:$AA$303,2,TRUE)),"")</f>
        <v>61</v>
      </c>
      <c r="M71" s="79">
        <f>SUM(I71+J71+K71+L71)</f>
        <v>315</v>
      </c>
      <c r="Q71" s="88">
        <v>7.55</v>
      </c>
      <c r="R71" s="94">
        <v>0.0010731851851851842</v>
      </c>
      <c r="S71" s="30">
        <v>232</v>
      </c>
      <c r="T71" s="25">
        <v>335.88</v>
      </c>
      <c r="U71" s="73">
        <v>6.83</v>
      </c>
      <c r="V71" s="73">
        <v>28.26</v>
      </c>
      <c r="W71" s="30" t="s">
        <v>241</v>
      </c>
      <c r="Y71" s="96">
        <v>8.13</v>
      </c>
      <c r="Z71" s="77">
        <v>0.0016324999999999968</v>
      </c>
      <c r="AA71" s="30">
        <v>232</v>
      </c>
      <c r="AB71" s="23">
        <v>303.89</v>
      </c>
      <c r="AC71" s="21">
        <v>6.19</v>
      </c>
      <c r="AD71" s="21">
        <v>22.51</v>
      </c>
      <c r="AE71" s="30" t="s">
        <v>241</v>
      </c>
      <c r="AH71" s="63" t="e">
        <f t="shared" si="12"/>
        <v>#N/A</v>
      </c>
      <c r="AI71" s="64">
        <f t="shared" si="13"/>
        <v>105</v>
      </c>
      <c r="AJ71" s="63" t="e">
        <f t="shared" si="14"/>
        <v>#N/A</v>
      </c>
      <c r="AK71" s="63">
        <f t="shared" si="15"/>
        <v>60</v>
      </c>
    </row>
    <row r="72" spans="1:37" ht="15.75">
      <c r="A72" s="65" t="s">
        <v>486</v>
      </c>
      <c r="B72" s="106" t="s">
        <v>412</v>
      </c>
      <c r="C72" s="31">
        <v>1</v>
      </c>
      <c r="D72" s="100" t="s">
        <v>397</v>
      </c>
      <c r="E72" s="34">
        <v>9.72</v>
      </c>
      <c r="F72" s="34">
        <v>373</v>
      </c>
      <c r="G72" s="32">
        <v>34.4</v>
      </c>
      <c r="H72" s="66">
        <v>0.0019979166666666665</v>
      </c>
      <c r="I72" s="75">
        <f>IF(E72&gt;0,IF($C72=1,VLOOKUP(E72,$Q$1:$S$303,3,TRUE),VLOOKUP(E72,$Y$1:$AA$303,3,TRUE)),"")</f>
        <v>130</v>
      </c>
      <c r="J72" s="60" t="str">
        <f>IF(F72&gt;0,IF($C72=1,VLOOKUP(F72,$T$1:$W$303,4,TRUE),VLOOKUP(F72,$AB$1:$AE$303,4,TRUE)),"")</f>
        <v>85</v>
      </c>
      <c r="K72" s="60" t="str">
        <f>IF(G72&gt;0,IF($C72=1,VLOOKUP(G72,$V$1:$W$303,2,TRUE),VLOOKUP(G72,$AD$1:$AE$303,2,TRUE)),"")</f>
        <v>86</v>
      </c>
      <c r="L72" s="75">
        <f>IF(H72&gt;0,IF($C72=1,VLOOKUP(H72,$R$1:$S$303,2,TRUE),VLOOKUP(H72,$Z$1:$AA$303,2,TRUE)),"")</f>
        <v>0</v>
      </c>
      <c r="M72" s="79">
        <f>SUM(I72+J72+K72+L72)</f>
        <v>301</v>
      </c>
      <c r="Q72" s="88">
        <v>7.56</v>
      </c>
      <c r="R72" s="94">
        <v>0.0010762222222222213</v>
      </c>
      <c r="S72" s="30">
        <v>231</v>
      </c>
      <c r="T72" s="25">
        <v>338.04</v>
      </c>
      <c r="U72" s="73">
        <v>6.88</v>
      </c>
      <c r="V72" s="73">
        <v>28.59</v>
      </c>
      <c r="W72" s="30" t="s">
        <v>240</v>
      </c>
      <c r="Y72" s="96">
        <v>8.15</v>
      </c>
      <c r="Z72" s="77">
        <v>0.0016363888888888858</v>
      </c>
      <c r="AA72" s="30">
        <v>231</v>
      </c>
      <c r="AB72" s="23">
        <v>305.6</v>
      </c>
      <c r="AC72" s="21">
        <v>6.24</v>
      </c>
      <c r="AD72" s="21">
        <v>22.77</v>
      </c>
      <c r="AE72" s="30" t="s">
        <v>240</v>
      </c>
      <c r="AH72" s="63">
        <f t="shared" si="12"/>
        <v>130</v>
      </c>
      <c r="AI72" s="64">
        <f t="shared" si="13"/>
        <v>129</v>
      </c>
      <c r="AJ72" s="63" t="e">
        <f t="shared" si="14"/>
        <v>#N/A</v>
      </c>
      <c r="AK72" s="63">
        <f t="shared" si="15"/>
        <v>-1</v>
      </c>
    </row>
    <row r="73" spans="1:37" ht="15.75">
      <c r="A73" s="65" t="s">
        <v>487</v>
      </c>
      <c r="B73" s="106" t="s">
        <v>414</v>
      </c>
      <c r="C73" s="31">
        <v>1</v>
      </c>
      <c r="D73" s="100" t="s">
        <v>397</v>
      </c>
      <c r="E73" s="34">
        <v>10.97</v>
      </c>
      <c r="F73" s="34">
        <v>324</v>
      </c>
      <c r="G73" s="32">
        <v>24.5</v>
      </c>
      <c r="H73" s="66">
        <v>0.0019747685185185185</v>
      </c>
      <c r="I73" s="75">
        <f>IF(E73&gt;0,IF($C73=1,VLOOKUP(E73,$Q$1:$S$303,3,TRUE),VLOOKUP(E73,$Y$1:$AA$303,3,TRUE)),"")</f>
        <v>80</v>
      </c>
      <c r="J73" s="60" t="str">
        <f>IF(F73&gt;0,IF($C73=1,VLOOKUP(F73,$T$1:$W$303,4,TRUE),VLOOKUP(F73,$AB$1:$AE$303,4,TRUE)),"")</f>
        <v>62</v>
      </c>
      <c r="K73" s="60" t="str">
        <f>IF(G73&gt;0,IF($C73=1,VLOOKUP(G73,$V$1:$W$303,2,TRUE),VLOOKUP(G73,$AD$1:$AE$303,2,TRUE)),"")</f>
        <v>56</v>
      </c>
      <c r="L73" s="75">
        <f>IF(H73&gt;0,IF($C73=1,VLOOKUP(H73,$R$1:$S$303,2,TRUE),VLOOKUP(H73,$Z$1:$AA$303,2,TRUE)),"")</f>
        <v>0</v>
      </c>
      <c r="M73" s="79">
        <f>SUM(I73+J73+K73+L73)</f>
        <v>198</v>
      </c>
      <c r="Q73" s="88">
        <v>7.58</v>
      </c>
      <c r="R73" s="94">
        <v>0.0010792592592592583</v>
      </c>
      <c r="S73" s="30">
        <v>230</v>
      </c>
      <c r="T73" s="25">
        <v>340.2</v>
      </c>
      <c r="U73" s="73">
        <v>6.94</v>
      </c>
      <c r="V73" s="73">
        <v>28.93</v>
      </c>
      <c r="W73" s="30" t="s">
        <v>239</v>
      </c>
      <c r="Y73" s="96">
        <v>8.16</v>
      </c>
      <c r="Z73" s="77">
        <v>0.0016402777777777748</v>
      </c>
      <c r="AA73" s="30">
        <v>230</v>
      </c>
      <c r="AB73" s="23">
        <v>307.32</v>
      </c>
      <c r="AC73" s="21">
        <v>6.28</v>
      </c>
      <c r="AD73" s="21">
        <v>23.02</v>
      </c>
      <c r="AE73" s="30" t="s">
        <v>239</v>
      </c>
      <c r="AH73" s="63">
        <f t="shared" si="12"/>
        <v>80</v>
      </c>
      <c r="AI73" s="64">
        <f t="shared" si="13"/>
        <v>79</v>
      </c>
      <c r="AJ73" s="63" t="e">
        <f t="shared" si="14"/>
        <v>#N/A</v>
      </c>
      <c r="AK73" s="63">
        <f t="shared" si="15"/>
        <v>-1</v>
      </c>
    </row>
    <row r="74" spans="1:37" ht="15.75">
      <c r="A74" s="65" t="s">
        <v>488</v>
      </c>
      <c r="B74" s="106" t="s">
        <v>416</v>
      </c>
      <c r="C74" s="31">
        <v>1</v>
      </c>
      <c r="D74" s="100" t="s">
        <v>417</v>
      </c>
      <c r="E74" s="34">
        <v>9.31</v>
      </c>
      <c r="F74" s="34">
        <v>402</v>
      </c>
      <c r="G74" s="32">
        <v>47.2</v>
      </c>
      <c r="H74" s="66">
        <v>0.0014856481481481483</v>
      </c>
      <c r="I74" s="75">
        <f>IF(E74&gt;0,IF($C74=1,VLOOKUP(E74,$Q$1:$S$303,3,TRUE),VLOOKUP(E74,$Y$1:$AA$303,3,TRUE)),"")</f>
        <v>147</v>
      </c>
      <c r="J74" s="60" t="str">
        <f>IF(F74&gt;0,IF($C74=1,VLOOKUP(F74,$T$1:$W$303,4,TRUE),VLOOKUP(F74,$AB$1:$AE$303,4,TRUE)),"")</f>
        <v>98</v>
      </c>
      <c r="K74" s="60" t="str">
        <f>IF(G74&gt;0,IF($C74=1,VLOOKUP(G74,$V$1:$W$303,2,TRUE),VLOOKUP(G74,$AD$1:$AE$303,2,TRUE)),"")</f>
        <v>127</v>
      </c>
      <c r="L74" s="75">
        <f>IF(H74&gt;0,IF($C74=1,VLOOKUP(H74,$R$1:$S$303,2,TRUE),VLOOKUP(H74,$Z$1:$AA$303,2,TRUE)),"")</f>
        <v>112</v>
      </c>
      <c r="M74" s="79">
        <f>SUM(I74+J74+K74+L74)</f>
        <v>484</v>
      </c>
      <c r="Q74" s="88">
        <v>7.6</v>
      </c>
      <c r="R74" s="94">
        <v>0.0010822962962962954</v>
      </c>
      <c r="S74" s="30">
        <v>229</v>
      </c>
      <c r="T74" s="25">
        <v>342.36</v>
      </c>
      <c r="U74" s="73">
        <v>6.99</v>
      </c>
      <c r="V74" s="73">
        <v>29.26</v>
      </c>
      <c r="W74" s="30" t="s">
        <v>238</v>
      </c>
      <c r="Y74" s="96">
        <v>8.18</v>
      </c>
      <c r="Z74" s="77">
        <v>0.0016441666666666638</v>
      </c>
      <c r="AA74" s="30">
        <v>229</v>
      </c>
      <c r="AB74" s="23">
        <v>309.04</v>
      </c>
      <c r="AC74" s="21">
        <v>6.32</v>
      </c>
      <c r="AD74" s="21">
        <v>23.28</v>
      </c>
      <c r="AE74" s="30" t="s">
        <v>238</v>
      </c>
      <c r="AH74" s="63">
        <f t="shared" si="12"/>
        <v>147</v>
      </c>
      <c r="AI74" s="64">
        <f t="shared" si="13"/>
        <v>146</v>
      </c>
      <c r="AJ74" s="63" t="e">
        <f t="shared" si="14"/>
        <v>#N/A</v>
      </c>
      <c r="AK74" s="63">
        <f t="shared" si="15"/>
        <v>111</v>
      </c>
    </row>
    <row r="75" spans="1:37" ht="15.75">
      <c r="A75" s="65" t="s">
        <v>489</v>
      </c>
      <c r="B75" s="106" t="s">
        <v>418</v>
      </c>
      <c r="C75" s="31">
        <v>1</v>
      </c>
      <c r="D75" s="100" t="s">
        <v>417</v>
      </c>
      <c r="E75" s="34">
        <v>9.44</v>
      </c>
      <c r="F75" s="34">
        <v>381</v>
      </c>
      <c r="G75" s="32">
        <v>39.5</v>
      </c>
      <c r="H75" s="66">
        <v>0.0014856481481481483</v>
      </c>
      <c r="I75" s="75">
        <f>IF(E75&gt;0,IF($C75=1,VLOOKUP(E75,$Q$1:$S$303,3,TRUE),VLOOKUP(E75,$Y$1:$AA$303,3,TRUE)),"")</f>
        <v>142</v>
      </c>
      <c r="J75" s="60" t="str">
        <f>IF(F75&gt;0,IF($C75=1,VLOOKUP(F75,$T$1:$W$303,4,TRUE),VLOOKUP(F75,$AB$1:$AE$303,4,TRUE)),"")</f>
        <v>88</v>
      </c>
      <c r="K75" s="60" t="str">
        <f>IF(G75&gt;0,IF($C75=1,VLOOKUP(G75,$V$1:$W$303,2,TRUE),VLOOKUP(G75,$AD$1:$AE$303,2,TRUE)),"")</f>
        <v>101</v>
      </c>
      <c r="L75" s="75">
        <f>IF(H75&gt;0,IF($C75=1,VLOOKUP(H75,$R$1:$S$303,2,TRUE),VLOOKUP(H75,$Z$1:$AA$303,2,TRUE)),"")</f>
        <v>112</v>
      </c>
      <c r="M75" s="79">
        <f>SUM(I75+J75+K75+L75)</f>
        <v>443</v>
      </c>
      <c r="Q75" s="88">
        <v>7.62</v>
      </c>
      <c r="R75" s="94">
        <v>0.0010853333333333325</v>
      </c>
      <c r="S75" s="30">
        <v>228</v>
      </c>
      <c r="T75" s="25">
        <v>344.52</v>
      </c>
      <c r="U75" s="73">
        <v>7.04</v>
      </c>
      <c r="V75" s="73">
        <v>29.6</v>
      </c>
      <c r="W75" s="30" t="s">
        <v>237</v>
      </c>
      <c r="Y75" s="96">
        <v>8.2</v>
      </c>
      <c r="Z75" s="77">
        <v>0.0016480555555555528</v>
      </c>
      <c r="AA75" s="30">
        <v>228</v>
      </c>
      <c r="AB75" s="23">
        <v>310.75</v>
      </c>
      <c r="AC75" s="21">
        <v>6.37</v>
      </c>
      <c r="AD75" s="21">
        <v>23.53</v>
      </c>
      <c r="AE75" s="30" t="s">
        <v>237</v>
      </c>
      <c r="AH75" s="63" t="e">
        <f t="shared" si="12"/>
        <v>#N/A</v>
      </c>
      <c r="AI75" s="64">
        <f t="shared" si="13"/>
        <v>141</v>
      </c>
      <c r="AJ75" s="63" t="e">
        <f t="shared" si="14"/>
        <v>#N/A</v>
      </c>
      <c r="AK75" s="63">
        <f t="shared" si="15"/>
        <v>111</v>
      </c>
    </row>
    <row r="76" spans="1:37" ht="15.75">
      <c r="A76" s="65" t="s">
        <v>490</v>
      </c>
      <c r="B76" s="106" t="s">
        <v>419</v>
      </c>
      <c r="C76" s="31">
        <v>1</v>
      </c>
      <c r="D76" s="100" t="s">
        <v>417</v>
      </c>
      <c r="E76" s="32">
        <v>9.51</v>
      </c>
      <c r="F76" s="35">
        <v>347</v>
      </c>
      <c r="G76" s="32">
        <v>35.7</v>
      </c>
      <c r="H76" s="66">
        <v>0.001472453703703704</v>
      </c>
      <c r="I76" s="75">
        <f>IF(E76&gt;0,IF($C76=1,VLOOKUP(E76,$Q$1:$S$303,3,TRUE),VLOOKUP(E76,$Y$1:$AA$303,3,TRUE)),"")</f>
        <v>139</v>
      </c>
      <c r="J76" s="60" t="str">
        <f>IF(F76&gt;0,IF($C76=1,VLOOKUP(F76,$T$1:$W$303,4,TRUE),VLOOKUP(F76,$AB$1:$AE$303,4,TRUE)),"")</f>
        <v>73</v>
      </c>
      <c r="K76" s="60" t="str">
        <f>IF(G76&gt;0,IF($C76=1,VLOOKUP(G76,$V$1:$W$303,2,TRUE),VLOOKUP(G76,$AD$1:$AE$303,2,TRUE)),"")</f>
        <v>90</v>
      </c>
      <c r="L76" s="75">
        <f>IF(H76&gt;0,IF($C76=1,VLOOKUP(H76,$R$1:$S$303,2,TRUE),VLOOKUP(H76,$Z$1:$AA$303,2,TRUE)),"")</f>
        <v>116</v>
      </c>
      <c r="M76" s="79">
        <f>SUM(I76+J76+K76+L76)</f>
        <v>418</v>
      </c>
      <c r="Q76" s="88">
        <v>7.64</v>
      </c>
      <c r="R76" s="94">
        <v>0.0010883703703703695</v>
      </c>
      <c r="S76" s="30">
        <v>227</v>
      </c>
      <c r="T76" s="25">
        <v>346.68</v>
      </c>
      <c r="U76" s="73">
        <v>7.09</v>
      </c>
      <c r="V76" s="73">
        <v>29.93</v>
      </c>
      <c r="W76" s="30" t="s">
        <v>236</v>
      </c>
      <c r="Y76" s="96">
        <v>8.22</v>
      </c>
      <c r="Z76" s="77">
        <v>0.0016519444444444418</v>
      </c>
      <c r="AA76" s="30">
        <v>227</v>
      </c>
      <c r="AB76" s="23">
        <v>312.47</v>
      </c>
      <c r="AC76" s="21">
        <v>6.41</v>
      </c>
      <c r="AD76" s="21">
        <v>23.79</v>
      </c>
      <c r="AE76" s="30" t="s">
        <v>236</v>
      </c>
      <c r="AH76" s="63" t="e">
        <f t="shared" si="12"/>
        <v>#N/A</v>
      </c>
      <c r="AI76" s="64">
        <f t="shared" si="13"/>
        <v>138</v>
      </c>
      <c r="AJ76" s="63" t="e">
        <f t="shared" si="14"/>
        <v>#N/A</v>
      </c>
      <c r="AK76" s="63">
        <f t="shared" si="15"/>
        <v>115</v>
      </c>
    </row>
    <row r="77" spans="1:37" ht="15.75">
      <c r="A77" s="65" t="s">
        <v>491</v>
      </c>
      <c r="B77" s="106" t="s">
        <v>421</v>
      </c>
      <c r="C77" s="31">
        <v>1</v>
      </c>
      <c r="D77" s="100" t="s">
        <v>417</v>
      </c>
      <c r="E77" s="32">
        <v>10.13</v>
      </c>
      <c r="F77" s="33">
        <v>325</v>
      </c>
      <c r="G77" s="32">
        <v>37.6</v>
      </c>
      <c r="H77" s="66">
        <v>0.0016569444444444444</v>
      </c>
      <c r="I77" s="75">
        <f>IF(E77&gt;0,IF($C77=1,VLOOKUP(E77,$Q$1:$S$303,3,TRUE),VLOOKUP(E77,$Y$1:$AA$303,3,TRUE)),"")</f>
        <v>113</v>
      </c>
      <c r="J77" s="60" t="str">
        <f>IF(F77&gt;0,IF($C77=1,VLOOKUP(F77,$T$1:$W$303,4,TRUE),VLOOKUP(F77,$AB$1:$AE$303,4,TRUE)),"")</f>
        <v>62</v>
      </c>
      <c r="K77" s="60" t="str">
        <f>IF(G77&gt;0,IF($C77=1,VLOOKUP(G77,$V$1:$W$303,2,TRUE),VLOOKUP(G77,$AD$1:$AE$303,2,TRUE)),"")</f>
        <v>95</v>
      </c>
      <c r="L77" s="75">
        <f>IF(H77&gt;0,IF($C77=1,VLOOKUP(H77,$R$1:$S$303,2,TRUE),VLOOKUP(H77,$Z$1:$AA$303,2,TRUE)),"")</f>
        <v>73</v>
      </c>
      <c r="M77" s="79">
        <f>SUM(I77+J77+K77+L77)</f>
        <v>343</v>
      </c>
      <c r="Q77" s="88">
        <v>7.66</v>
      </c>
      <c r="R77" s="94">
        <v>0.0010914074074074066</v>
      </c>
      <c r="S77" s="30">
        <v>226</v>
      </c>
      <c r="T77" s="25">
        <v>348.84</v>
      </c>
      <c r="U77" s="73">
        <v>7.15</v>
      </c>
      <c r="V77" s="73">
        <v>30.27</v>
      </c>
      <c r="W77" s="30" t="s">
        <v>235</v>
      </c>
      <c r="Y77" s="96">
        <v>8.24</v>
      </c>
      <c r="Z77" s="77">
        <v>0.0016558333333333308</v>
      </c>
      <c r="AA77" s="30">
        <v>226</v>
      </c>
      <c r="AB77" s="23">
        <v>314.18</v>
      </c>
      <c r="AC77" s="21">
        <v>6.46</v>
      </c>
      <c r="AD77" s="21">
        <v>24.04</v>
      </c>
      <c r="AE77" s="30" t="s">
        <v>235</v>
      </c>
      <c r="AH77" s="63">
        <f t="shared" si="12"/>
        <v>113</v>
      </c>
      <c r="AI77" s="64">
        <f t="shared" si="13"/>
        <v>112</v>
      </c>
      <c r="AJ77" s="63" t="e">
        <f t="shared" si="14"/>
        <v>#N/A</v>
      </c>
      <c r="AK77" s="63">
        <f t="shared" si="15"/>
        <v>72</v>
      </c>
    </row>
    <row r="78" spans="1:37" ht="15.75">
      <c r="A78" s="65" t="s">
        <v>492</v>
      </c>
      <c r="B78" s="108" t="s">
        <v>420</v>
      </c>
      <c r="C78" s="31">
        <v>1</v>
      </c>
      <c r="D78" s="100" t="s">
        <v>417</v>
      </c>
      <c r="E78" s="32">
        <v>10.24</v>
      </c>
      <c r="F78" s="35">
        <v>366</v>
      </c>
      <c r="G78" s="32">
        <v>33.5</v>
      </c>
      <c r="H78" s="66">
        <v>0.0018997685185185187</v>
      </c>
      <c r="I78" s="75">
        <f>IF(E78&gt;0,IF($C78=1,VLOOKUP(E78,$Q$1:$S$303,3,TRUE),VLOOKUP(E78,$Y$1:$AA$303,3,TRUE)),"")</f>
        <v>109</v>
      </c>
      <c r="J78" s="60" t="str">
        <f>IF(F78&gt;0,IF($C78=1,VLOOKUP(F78,$T$1:$W$303,4,TRUE),VLOOKUP(F78,$AB$1:$AE$303,4,TRUE)),"")</f>
        <v>81</v>
      </c>
      <c r="K78" s="60" t="str">
        <f>IF(G78&gt;0,IF($C78=1,VLOOKUP(G78,$V$1:$W$303,2,TRUE),VLOOKUP(G78,$AD$1:$AE$303,2,TRUE)),"")</f>
        <v>83</v>
      </c>
      <c r="L78" s="75">
        <f>IF(H78&gt;0,IF($C78=1,VLOOKUP(H78,$R$1:$S$303,2,TRUE),VLOOKUP(H78,$Z$1:$AA$303,2,TRUE)),"")</f>
        <v>17</v>
      </c>
      <c r="M78" s="79">
        <f>SUM(I78+J78+K78+L78)</f>
        <v>290</v>
      </c>
      <c r="Q78" s="88">
        <v>7.68</v>
      </c>
      <c r="R78" s="94">
        <v>0.0010944444444444437</v>
      </c>
      <c r="S78" s="30">
        <v>225</v>
      </c>
      <c r="T78" s="25">
        <v>351</v>
      </c>
      <c r="U78" s="73">
        <v>7.2</v>
      </c>
      <c r="V78" s="73">
        <v>30.6</v>
      </c>
      <c r="W78" s="30" t="s">
        <v>234</v>
      </c>
      <c r="Y78" s="96">
        <v>8.26</v>
      </c>
      <c r="Z78" s="77">
        <v>0.0016597222222222198</v>
      </c>
      <c r="AA78" s="30">
        <v>225</v>
      </c>
      <c r="AB78" s="23">
        <v>315.9</v>
      </c>
      <c r="AC78" s="21">
        <v>6.5</v>
      </c>
      <c r="AD78" s="21">
        <v>24.3</v>
      </c>
      <c r="AE78" s="30" t="s">
        <v>234</v>
      </c>
      <c r="AH78" s="63" t="e">
        <f t="shared" si="12"/>
        <v>#N/A</v>
      </c>
      <c r="AI78" s="64">
        <f t="shared" si="13"/>
        <v>108</v>
      </c>
      <c r="AJ78" s="63" t="e">
        <f t="shared" si="14"/>
        <v>#N/A</v>
      </c>
      <c r="AK78" s="63">
        <f t="shared" si="15"/>
        <v>16</v>
      </c>
    </row>
    <row r="79" spans="1:37" ht="15.75">
      <c r="A79" s="65" t="s">
        <v>493</v>
      </c>
      <c r="B79" s="106" t="s">
        <v>422</v>
      </c>
      <c r="C79" s="31">
        <v>1</v>
      </c>
      <c r="D79" s="100" t="s">
        <v>417</v>
      </c>
      <c r="E79" s="32">
        <v>10.46</v>
      </c>
      <c r="F79" s="35">
        <v>341</v>
      </c>
      <c r="G79" s="32">
        <v>38.9</v>
      </c>
      <c r="H79" s="66">
        <v>0.0020130787037037036</v>
      </c>
      <c r="I79" s="75">
        <f>IF(E79&gt;0,IF($C79=1,VLOOKUP(E79,$Q$1:$S$303,3,TRUE),VLOOKUP(E79,$Y$1:$AA$303,3,TRUE)),"")</f>
        <v>100</v>
      </c>
      <c r="J79" s="60" t="str">
        <f>IF(F79&gt;0,IF($C79=1,VLOOKUP(F79,$T$1:$W$303,4,TRUE),VLOOKUP(F79,$AB$1:$AE$303,4,TRUE)),"")</f>
        <v>70</v>
      </c>
      <c r="K79" s="60" t="str">
        <f>IF(G79&gt;0,IF($C79=1,VLOOKUP(G79,$V$1:$W$303,2,TRUE),VLOOKUP(G79,$AD$1:$AE$303,2,TRUE)),"")</f>
        <v>99</v>
      </c>
      <c r="L79" s="75">
        <f>IF(H79&gt;0,IF($C79=1,VLOOKUP(H79,$R$1:$S$303,2,TRUE),VLOOKUP(H79,$Z$1:$AA$303,2,TRUE)),"")</f>
        <v>0</v>
      </c>
      <c r="M79" s="79">
        <f>SUM(I79+J79+K79+L79)</f>
        <v>269</v>
      </c>
      <c r="Q79" s="88">
        <v>7.7</v>
      </c>
      <c r="R79" s="94">
        <v>0.0010974814814814807</v>
      </c>
      <c r="S79" s="30">
        <v>224</v>
      </c>
      <c r="T79" s="25">
        <v>353.16</v>
      </c>
      <c r="U79" s="73">
        <v>7.25</v>
      </c>
      <c r="V79" s="73">
        <v>30.93</v>
      </c>
      <c r="W79" s="30" t="s">
        <v>233</v>
      </c>
      <c r="Y79" s="96">
        <v>8.27</v>
      </c>
      <c r="Z79" s="77">
        <v>0.0016636111111111088</v>
      </c>
      <c r="AA79" s="30">
        <v>224</v>
      </c>
      <c r="AB79" s="23">
        <v>317.62</v>
      </c>
      <c r="AC79" s="21">
        <v>6.54</v>
      </c>
      <c r="AD79" s="21">
        <v>24.56</v>
      </c>
      <c r="AE79" s="30" t="s">
        <v>233</v>
      </c>
      <c r="AH79" s="63" t="e">
        <f t="shared" si="12"/>
        <v>#N/A</v>
      </c>
      <c r="AI79" s="64">
        <f t="shared" si="13"/>
        <v>99</v>
      </c>
      <c r="AJ79" s="63" t="e">
        <f t="shared" si="14"/>
        <v>#N/A</v>
      </c>
      <c r="AK79" s="63">
        <f t="shared" si="15"/>
        <v>-1</v>
      </c>
    </row>
    <row r="80" spans="2:37" ht="15.75">
      <c r="B80" s="104"/>
      <c r="E80" s="34"/>
      <c r="F80" s="34"/>
      <c r="G80" s="34"/>
      <c r="H80" s="66"/>
      <c r="I80" s="75">
        <f>IF(E80&gt;0,IF($C80=1,VLOOKUP(E80,$Q$1:$S$303,3,TRUE),VLOOKUP(E80,$Y$1:$AA$303,3,TRUE)),"")</f>
      </c>
      <c r="J80" s="60">
        <f>IF(F80&gt;0,IF($C80=1,VLOOKUP(F80,$T$1:$W$303,4,TRUE),VLOOKUP(F80,$AB$1:$AE$303,4,TRUE)),"")</f>
      </c>
      <c r="K80" s="60">
        <f>IF(G80&gt;0,IF($C80=1,VLOOKUP(G80,$V$1:$W$303,2,TRUE),VLOOKUP(G80,$AD$1:$AE$303,2,TRUE)),"")</f>
      </c>
      <c r="L80" s="75">
        <f>IF(H80&gt;0,IF($C80=1,VLOOKUP(H80,$R$1:$S$303,2,TRUE),VLOOKUP(H80,$Z$1:$AA$303,2,TRUE)),"")</f>
      </c>
      <c r="M80" s="79" t="e">
        <f>SUM(I80+J80+K80+L80)</f>
        <v>#VALUE!</v>
      </c>
      <c r="Q80" s="88">
        <v>7.72</v>
      </c>
      <c r="R80" s="94">
        <v>0.0011005185185185178</v>
      </c>
      <c r="S80" s="30">
        <v>223</v>
      </c>
      <c r="T80" s="25">
        <v>355.32</v>
      </c>
      <c r="U80" s="73">
        <v>7.31</v>
      </c>
      <c r="V80" s="73">
        <v>31.27</v>
      </c>
      <c r="W80" s="30" t="s">
        <v>232</v>
      </c>
      <c r="Y80" s="96">
        <v>8.29</v>
      </c>
      <c r="Z80" s="77">
        <v>0.0016674999999999978</v>
      </c>
      <c r="AA80" s="30">
        <v>223</v>
      </c>
      <c r="AB80" s="23">
        <v>319.33</v>
      </c>
      <c r="AC80" s="21">
        <v>6.59</v>
      </c>
      <c r="AD80" s="21">
        <v>24.81</v>
      </c>
      <c r="AE80" s="30" t="s">
        <v>232</v>
      </c>
      <c r="AH80" s="63" t="e">
        <f t="shared" si="12"/>
        <v>#N/A</v>
      </c>
      <c r="AI80" s="64" t="e">
        <f t="shared" si="13"/>
        <v>#N/A</v>
      </c>
      <c r="AJ80" s="63" t="e">
        <f t="shared" si="14"/>
        <v>#N/A</v>
      </c>
      <c r="AK80" s="63" t="e">
        <f t="shared" si="15"/>
        <v>#N/A</v>
      </c>
    </row>
    <row r="81" spans="2:37" ht="15.75">
      <c r="B81" s="104"/>
      <c r="E81" s="34"/>
      <c r="F81" s="34"/>
      <c r="G81" s="34"/>
      <c r="H81" s="34"/>
      <c r="I81" s="75">
        <f>IF(E81&gt;0,IF($C81=1,VLOOKUP(E81,$Q$1:$S$303,3,TRUE),VLOOKUP(E81,$Y$1:$AA$303,3,TRUE)),"")</f>
      </c>
      <c r="J81" s="60">
        <f>IF(F81&gt;0,IF($C81=1,VLOOKUP(F81,$T$1:$W$303,4,TRUE),VLOOKUP(F81,$AB$1:$AE$303,4,TRUE)),"")</f>
      </c>
      <c r="K81" s="60">
        <f>IF(G81&gt;0,IF($C81=1,VLOOKUP(G81,$V$1:$W$303,2,TRUE),VLOOKUP(G81,$AD$1:$AE$303,2,TRUE)),"")</f>
      </c>
      <c r="L81" s="60">
        <f>IF(H81&gt;0,IF($C81=1,VLOOKUP(H81,$R$1:$S$303,2,TRUE),VLOOKUP(H81,$Z$1:$AA$303,2,TRUE)),"")</f>
      </c>
      <c r="M81" s="36">
        <f>SUM(I81:L81)</f>
        <v>0</v>
      </c>
      <c r="Q81" s="88">
        <v>7.74</v>
      </c>
      <c r="R81" s="94">
        <v>0.0011035555555555549</v>
      </c>
      <c r="S81" s="30">
        <v>222</v>
      </c>
      <c r="T81" s="25">
        <v>357.48</v>
      </c>
      <c r="U81" s="73">
        <v>7.36</v>
      </c>
      <c r="V81" s="73">
        <v>31.6</v>
      </c>
      <c r="W81" s="30" t="s">
        <v>231</v>
      </c>
      <c r="Y81" s="96">
        <v>8.31</v>
      </c>
      <c r="Z81" s="77">
        <v>0.0016713888888888868</v>
      </c>
      <c r="AA81" s="30">
        <v>222</v>
      </c>
      <c r="AB81" s="23">
        <v>321.05</v>
      </c>
      <c r="AC81" s="21">
        <v>6.63</v>
      </c>
      <c r="AD81" s="21">
        <v>25.07</v>
      </c>
      <c r="AE81" s="30" t="s">
        <v>231</v>
      </c>
      <c r="AH81" s="63" t="e">
        <f t="shared" si="12"/>
        <v>#N/A</v>
      </c>
      <c r="AI81" s="64" t="e">
        <f t="shared" si="13"/>
        <v>#N/A</v>
      </c>
      <c r="AJ81" s="63" t="e">
        <f t="shared" si="14"/>
        <v>#N/A</v>
      </c>
      <c r="AK81" s="63" t="e">
        <f t="shared" si="15"/>
        <v>#N/A</v>
      </c>
    </row>
    <row r="82" spans="5:37" ht="15.75">
      <c r="E82" s="34"/>
      <c r="F82" s="34"/>
      <c r="G82" s="34"/>
      <c r="H82" s="34"/>
      <c r="I82" s="75">
        <f>IF(E82&gt;0,IF($C82=1,VLOOKUP(E82,$Q$1:$S$303,3,TRUE),VLOOKUP(E82,$Y$1:$AA$303,3,TRUE)),"")</f>
      </c>
      <c r="J82" s="60">
        <f>IF(F82&gt;0,IF($C82=1,VLOOKUP(F82,$T$1:$W$303,4,TRUE),VLOOKUP(F82,$AB$1:$AE$303,4,TRUE)),"")</f>
      </c>
      <c r="K82" s="60">
        <f>IF(G82&gt;0,IF($C82=1,VLOOKUP(G82,$V$1:$W$303,2,TRUE),VLOOKUP(G82,$AD$1:$AE$303,2,TRUE)),"")</f>
      </c>
      <c r="L82" s="60">
        <f>IF(H82&gt;0,IF($C82=1,VLOOKUP(H82,$R$1:$S$303,2,TRUE),VLOOKUP(H82,$Z$1:$AA$303,2,TRUE)),"")</f>
      </c>
      <c r="M82" s="36">
        <f>SUM(I82:L82)</f>
        <v>0</v>
      </c>
      <c r="Q82" s="88">
        <v>7.76</v>
      </c>
      <c r="R82" s="94">
        <v>0.001106592592592592</v>
      </c>
      <c r="S82" s="30">
        <v>221</v>
      </c>
      <c r="T82" s="25">
        <v>359.64</v>
      </c>
      <c r="U82" s="73">
        <v>7.41</v>
      </c>
      <c r="V82" s="73">
        <v>31.94</v>
      </c>
      <c r="W82" s="30" t="s">
        <v>230</v>
      </c>
      <c r="Y82" s="96">
        <v>8.33</v>
      </c>
      <c r="Z82" s="77">
        <v>0.0016752777777777758</v>
      </c>
      <c r="AA82" s="30">
        <v>221</v>
      </c>
      <c r="AB82" s="23">
        <v>322.76</v>
      </c>
      <c r="AC82" s="21">
        <v>6.68</v>
      </c>
      <c r="AD82" s="21">
        <v>25.32</v>
      </c>
      <c r="AE82" s="30" t="s">
        <v>230</v>
      </c>
      <c r="AH82" s="63" t="e">
        <f t="shared" si="12"/>
        <v>#N/A</v>
      </c>
      <c r="AI82" s="64" t="e">
        <f t="shared" si="13"/>
        <v>#N/A</v>
      </c>
      <c r="AJ82" s="63" t="e">
        <f t="shared" si="14"/>
        <v>#N/A</v>
      </c>
      <c r="AK82" s="63" t="e">
        <f t="shared" si="15"/>
        <v>#N/A</v>
      </c>
    </row>
    <row r="83" spans="5:37" ht="15.75">
      <c r="E83" s="34"/>
      <c r="F83" s="34"/>
      <c r="G83" s="34"/>
      <c r="H83" s="34"/>
      <c r="I83" s="75">
        <f>IF(E83&gt;0,IF($C83=1,VLOOKUP(E83,$Q$1:$S$303,3,TRUE),VLOOKUP(E83,$Y$1:$AA$303,3,TRUE)),"")</f>
      </c>
      <c r="J83" s="60">
        <f>IF(F83&gt;0,IF($C83=1,VLOOKUP(F83,$T$1:$W$303,4,TRUE),VLOOKUP(F83,$AB$1:$AE$303,4,TRUE)),"")</f>
      </c>
      <c r="K83" s="60">
        <f>IF(G83&gt;0,IF($C83=1,VLOOKUP(G83,$V$1:$W$303,2,TRUE),VLOOKUP(G83,$AD$1:$AE$303,2,TRUE)),"")</f>
      </c>
      <c r="L83" s="60">
        <f>IF(H83&gt;0,IF($C83=1,VLOOKUP(H83,$R$1:$S$303,2,TRUE),VLOOKUP(H83,$Z$1:$AA$303,2,TRUE)),"")</f>
      </c>
      <c r="M83" s="36">
        <f>SUM(I83:L83)</f>
        <v>0</v>
      </c>
      <c r="Q83" s="88">
        <v>7.78</v>
      </c>
      <c r="R83" s="94">
        <v>0.001109629629629629</v>
      </c>
      <c r="S83" s="30">
        <v>220</v>
      </c>
      <c r="T83" s="25">
        <v>361.8</v>
      </c>
      <c r="U83" s="73">
        <v>7.46</v>
      </c>
      <c r="V83" s="73">
        <v>32.27</v>
      </c>
      <c r="W83" s="30" t="s">
        <v>229</v>
      </c>
      <c r="Y83" s="96">
        <v>8.35</v>
      </c>
      <c r="Z83" s="77">
        <v>0.0016791666666666647</v>
      </c>
      <c r="AA83" s="30">
        <v>220</v>
      </c>
      <c r="AB83" s="23">
        <v>324.48</v>
      </c>
      <c r="AC83" s="21">
        <v>6.72</v>
      </c>
      <c r="AD83" s="21">
        <v>25.58</v>
      </c>
      <c r="AE83" s="30" t="s">
        <v>229</v>
      </c>
      <c r="AH83" s="63" t="e">
        <f t="shared" si="12"/>
        <v>#N/A</v>
      </c>
      <c r="AI83" s="64" t="e">
        <f t="shared" si="13"/>
        <v>#N/A</v>
      </c>
      <c r="AJ83" s="63" t="e">
        <f t="shared" si="14"/>
        <v>#N/A</v>
      </c>
      <c r="AK83" s="63" t="e">
        <f t="shared" si="15"/>
        <v>#N/A</v>
      </c>
    </row>
    <row r="84" spans="17:37" ht="12.75">
      <c r="Q84" s="88">
        <v>7.8</v>
      </c>
      <c r="R84" s="94">
        <v>0.001112666666666666</v>
      </c>
      <c r="S84" s="30">
        <v>219</v>
      </c>
      <c r="T84" s="25">
        <v>363.96</v>
      </c>
      <c r="U84" s="73">
        <v>7.52</v>
      </c>
      <c r="V84" s="73">
        <v>32.61</v>
      </c>
      <c r="W84" s="30" t="s">
        <v>228</v>
      </c>
      <c r="Y84" s="96">
        <v>8.36</v>
      </c>
      <c r="Z84" s="77">
        <v>0.0016830555555555537</v>
      </c>
      <c r="AA84" s="30">
        <v>219</v>
      </c>
      <c r="AB84" s="23">
        <v>326.2</v>
      </c>
      <c r="AC84" s="21">
        <v>6.76</v>
      </c>
      <c r="AD84" s="21">
        <v>25.83</v>
      </c>
      <c r="AE84" s="30" t="s">
        <v>228</v>
      </c>
      <c r="AH84" s="63" t="e">
        <f t="shared" si="12"/>
        <v>#N/A</v>
      </c>
      <c r="AI84" s="64" t="e">
        <f t="shared" si="13"/>
        <v>#N/A</v>
      </c>
      <c r="AJ84" s="63" t="e">
        <f t="shared" si="14"/>
        <v>#N/A</v>
      </c>
      <c r="AK84" s="63" t="e">
        <f t="shared" si="15"/>
        <v>#N/A</v>
      </c>
    </row>
    <row r="85" spans="17:37" ht="12.75">
      <c r="Q85" s="88">
        <v>7.81</v>
      </c>
      <c r="R85" s="94">
        <v>0.0011157037037037032</v>
      </c>
      <c r="S85" s="30">
        <v>218</v>
      </c>
      <c r="T85" s="25">
        <v>366.12</v>
      </c>
      <c r="U85" s="73">
        <v>7.57</v>
      </c>
      <c r="V85" s="73">
        <v>32.94</v>
      </c>
      <c r="W85" s="30" t="s">
        <v>227</v>
      </c>
      <c r="Y85" s="96">
        <v>8.38</v>
      </c>
      <c r="Z85" s="77">
        <v>0.0016869444444444427</v>
      </c>
      <c r="AA85" s="30">
        <v>218</v>
      </c>
      <c r="AB85" s="23">
        <v>327.91</v>
      </c>
      <c r="AC85" s="21">
        <v>6.81</v>
      </c>
      <c r="AD85" s="21">
        <v>26.09</v>
      </c>
      <c r="AE85" s="30" t="s">
        <v>227</v>
      </c>
      <c r="AH85" s="63" t="e">
        <f aca="true" t="shared" si="16" ref="AH85:AH148">VLOOKUP(E85,Q$1:S$65536,3,0)</f>
        <v>#N/A</v>
      </c>
      <c r="AI85" s="64" t="e">
        <f aca="true" t="shared" si="17" ref="AI85:AI148">VLOOKUP(E85,Q$1:S$65536,3,1)-1</f>
        <v>#N/A</v>
      </c>
      <c r="AJ85" s="63" t="e">
        <f t="shared" si="14"/>
        <v>#N/A</v>
      </c>
      <c r="AK85" s="63" t="e">
        <f t="shared" si="15"/>
        <v>#N/A</v>
      </c>
    </row>
    <row r="86" spans="17:37" ht="12.75">
      <c r="Q86" s="88">
        <v>7.83</v>
      </c>
      <c r="R86" s="94">
        <v>0.0011187407407407402</v>
      </c>
      <c r="S86" s="30">
        <v>217</v>
      </c>
      <c r="T86" s="25">
        <v>368.28</v>
      </c>
      <c r="U86" s="73">
        <v>7.62</v>
      </c>
      <c r="V86" s="73">
        <v>33.28</v>
      </c>
      <c r="W86" s="30" t="s">
        <v>226</v>
      </c>
      <c r="Y86" s="96">
        <v>8.4</v>
      </c>
      <c r="Z86" s="77">
        <v>0.0016908333333333317</v>
      </c>
      <c r="AA86" s="30">
        <v>217</v>
      </c>
      <c r="AB86" s="23">
        <v>329.63</v>
      </c>
      <c r="AC86" s="21">
        <v>6.85</v>
      </c>
      <c r="AD86" s="21">
        <v>26.34</v>
      </c>
      <c r="AE86" s="30" t="s">
        <v>226</v>
      </c>
      <c r="AH86" s="63" t="e">
        <f t="shared" si="16"/>
        <v>#N/A</v>
      </c>
      <c r="AI86" s="64" t="e">
        <f t="shared" si="17"/>
        <v>#N/A</v>
      </c>
      <c r="AJ86" s="63" t="e">
        <f t="shared" si="14"/>
        <v>#N/A</v>
      </c>
      <c r="AK86" s="63" t="e">
        <f t="shared" si="15"/>
        <v>#N/A</v>
      </c>
    </row>
    <row r="87" spans="17:37" ht="12.75">
      <c r="Q87" s="88">
        <v>7.85</v>
      </c>
      <c r="R87" s="94">
        <v>0.0011217777777777773</v>
      </c>
      <c r="S87" s="30">
        <v>216</v>
      </c>
      <c r="T87" s="25">
        <v>370.44</v>
      </c>
      <c r="U87" s="73">
        <v>7.68</v>
      </c>
      <c r="V87" s="73">
        <v>33.61</v>
      </c>
      <c r="W87" s="30" t="s">
        <v>225</v>
      </c>
      <c r="Y87" s="96">
        <v>8.42</v>
      </c>
      <c r="Z87" s="77">
        <v>0.0016947222222222207</v>
      </c>
      <c r="AA87" s="30">
        <v>216</v>
      </c>
      <c r="AB87" s="23">
        <v>331.34</v>
      </c>
      <c r="AC87" s="21">
        <v>6.9</v>
      </c>
      <c r="AD87" s="21">
        <v>26.6</v>
      </c>
      <c r="AE87" s="30" t="s">
        <v>225</v>
      </c>
      <c r="AH87" s="63" t="e">
        <f t="shared" si="16"/>
        <v>#N/A</v>
      </c>
      <c r="AI87" s="64" t="e">
        <f t="shared" si="17"/>
        <v>#N/A</v>
      </c>
      <c r="AJ87" s="63" t="e">
        <f t="shared" si="14"/>
        <v>#N/A</v>
      </c>
      <c r="AK87" s="63" t="e">
        <f t="shared" si="15"/>
        <v>#N/A</v>
      </c>
    </row>
    <row r="88" spans="17:37" ht="12.75">
      <c r="Q88" s="88">
        <v>7.87</v>
      </c>
      <c r="R88" s="94">
        <v>0.0011248148148148144</v>
      </c>
      <c r="S88" s="30">
        <v>215</v>
      </c>
      <c r="T88" s="25">
        <v>372.6</v>
      </c>
      <c r="U88" s="73">
        <v>7.73</v>
      </c>
      <c r="V88" s="73">
        <v>33.94</v>
      </c>
      <c r="W88" s="30" t="s">
        <v>224</v>
      </c>
      <c r="Y88" s="96">
        <v>8.44</v>
      </c>
      <c r="Z88" s="77">
        <v>0.0016986111111111097</v>
      </c>
      <c r="AA88" s="30">
        <v>215</v>
      </c>
      <c r="AB88" s="23">
        <v>333.06</v>
      </c>
      <c r="AC88" s="21">
        <v>6.94</v>
      </c>
      <c r="AD88" s="21">
        <v>26.85</v>
      </c>
      <c r="AE88" s="30" t="s">
        <v>224</v>
      </c>
      <c r="AH88" s="63" t="e">
        <f t="shared" si="16"/>
        <v>#N/A</v>
      </c>
      <c r="AI88" s="64" t="e">
        <f t="shared" si="17"/>
        <v>#N/A</v>
      </c>
      <c r="AJ88" s="63" t="e">
        <f t="shared" si="14"/>
        <v>#N/A</v>
      </c>
      <c r="AK88" s="63" t="e">
        <f t="shared" si="15"/>
        <v>#N/A</v>
      </c>
    </row>
    <row r="89" spans="17:37" ht="12.75">
      <c r="Q89" s="88">
        <v>7.89</v>
      </c>
      <c r="R89" s="94">
        <v>0.0011278518518518515</v>
      </c>
      <c r="S89" s="30">
        <v>214</v>
      </c>
      <c r="T89" s="25">
        <v>374.76</v>
      </c>
      <c r="U89" s="73">
        <v>7.78</v>
      </c>
      <c r="V89" s="73">
        <v>34.28</v>
      </c>
      <c r="W89" s="30" t="s">
        <v>223</v>
      </c>
      <c r="Y89" s="96">
        <v>8.46</v>
      </c>
      <c r="Z89" s="77">
        <v>0.0017024999999999987</v>
      </c>
      <c r="AA89" s="30">
        <v>214</v>
      </c>
      <c r="AB89" s="23">
        <v>334.78</v>
      </c>
      <c r="AC89" s="21">
        <v>6.98</v>
      </c>
      <c r="AD89" s="21">
        <v>27.11</v>
      </c>
      <c r="AE89" s="30" t="s">
        <v>223</v>
      </c>
      <c r="AH89" s="63" t="e">
        <f t="shared" si="16"/>
        <v>#N/A</v>
      </c>
      <c r="AI89" s="64" t="e">
        <f t="shared" si="17"/>
        <v>#N/A</v>
      </c>
      <c r="AJ89" s="63" t="e">
        <f t="shared" si="14"/>
        <v>#N/A</v>
      </c>
      <c r="AK89" s="63" t="e">
        <f t="shared" si="15"/>
        <v>#N/A</v>
      </c>
    </row>
    <row r="90" spans="17:37" ht="12.75">
      <c r="Q90" s="88">
        <v>7.91</v>
      </c>
      <c r="R90" s="94">
        <v>0.0011308888888888885</v>
      </c>
      <c r="S90" s="30">
        <v>213</v>
      </c>
      <c r="T90" s="25">
        <v>376.92</v>
      </c>
      <c r="U90" s="73">
        <v>7.83</v>
      </c>
      <c r="V90" s="73">
        <v>34.61</v>
      </c>
      <c r="W90" s="30" t="s">
        <v>222</v>
      </c>
      <c r="Y90" s="96">
        <v>8.47</v>
      </c>
      <c r="Z90" s="77">
        <v>0.0017063888888888877</v>
      </c>
      <c r="AA90" s="30">
        <v>213</v>
      </c>
      <c r="AB90" s="23">
        <v>336.49</v>
      </c>
      <c r="AC90" s="21">
        <v>7.03</v>
      </c>
      <c r="AD90" s="21">
        <v>27.36</v>
      </c>
      <c r="AE90" s="30" t="s">
        <v>222</v>
      </c>
      <c r="AH90" s="63" t="e">
        <f t="shared" si="16"/>
        <v>#N/A</v>
      </c>
      <c r="AI90" s="64" t="e">
        <f t="shared" si="17"/>
        <v>#N/A</v>
      </c>
      <c r="AJ90" s="63" t="e">
        <f t="shared" si="14"/>
        <v>#N/A</v>
      </c>
      <c r="AK90" s="63" t="e">
        <f t="shared" si="15"/>
        <v>#N/A</v>
      </c>
    </row>
    <row r="91" spans="17:37" ht="12.75">
      <c r="Q91" s="88">
        <v>7.93</v>
      </c>
      <c r="R91" s="94">
        <v>0.0011339259259259256</v>
      </c>
      <c r="S91" s="30">
        <v>212</v>
      </c>
      <c r="T91" s="25">
        <v>379.08</v>
      </c>
      <c r="U91" s="73">
        <v>7.89</v>
      </c>
      <c r="V91" s="73">
        <v>34.95</v>
      </c>
      <c r="W91" s="30" t="s">
        <v>221</v>
      </c>
      <c r="Y91" s="96">
        <v>8.49</v>
      </c>
      <c r="Z91" s="77">
        <v>0.0017102777777777767</v>
      </c>
      <c r="AA91" s="30">
        <v>212</v>
      </c>
      <c r="AB91" s="23">
        <v>338.21</v>
      </c>
      <c r="AC91" s="21">
        <v>7.07</v>
      </c>
      <c r="AD91" s="21">
        <v>27.62</v>
      </c>
      <c r="AE91" s="30" t="s">
        <v>221</v>
      </c>
      <c r="AH91" s="63" t="e">
        <f t="shared" si="16"/>
        <v>#N/A</v>
      </c>
      <c r="AI91" s="64" t="e">
        <f t="shared" si="17"/>
        <v>#N/A</v>
      </c>
      <c r="AJ91" s="63" t="e">
        <f t="shared" si="14"/>
        <v>#N/A</v>
      </c>
      <c r="AK91" s="63" t="e">
        <f t="shared" si="15"/>
        <v>#N/A</v>
      </c>
    </row>
    <row r="92" spans="17:37" ht="12.75">
      <c r="Q92" s="88">
        <v>7.95</v>
      </c>
      <c r="R92" s="94">
        <v>0.0011369629629629627</v>
      </c>
      <c r="S92" s="30">
        <v>211</v>
      </c>
      <c r="T92" s="25">
        <v>381.24</v>
      </c>
      <c r="U92" s="73">
        <v>7.94</v>
      </c>
      <c r="V92" s="73">
        <v>35.28</v>
      </c>
      <c r="W92" s="30" t="s">
        <v>220</v>
      </c>
      <c r="Y92" s="96">
        <v>8.51</v>
      </c>
      <c r="Z92" s="77">
        <v>0.0017141666666666657</v>
      </c>
      <c r="AA92" s="30">
        <v>211</v>
      </c>
      <c r="AB92" s="23">
        <v>339.92</v>
      </c>
      <c r="AC92" s="21">
        <v>7.12</v>
      </c>
      <c r="AD92" s="21">
        <v>27.87</v>
      </c>
      <c r="AE92" s="30" t="s">
        <v>220</v>
      </c>
      <c r="AH92" s="63" t="e">
        <f t="shared" si="16"/>
        <v>#N/A</v>
      </c>
      <c r="AI92" s="64" t="e">
        <f t="shared" si="17"/>
        <v>#N/A</v>
      </c>
      <c r="AJ92" s="63" t="e">
        <f t="shared" si="14"/>
        <v>#N/A</v>
      </c>
      <c r="AK92" s="63" t="e">
        <f t="shared" si="15"/>
        <v>#N/A</v>
      </c>
    </row>
    <row r="93" spans="17:37" ht="12.75">
      <c r="Q93" s="88">
        <v>7.97</v>
      </c>
      <c r="R93" s="94">
        <v>0.0011399999999999997</v>
      </c>
      <c r="S93" s="30">
        <v>210</v>
      </c>
      <c r="T93" s="25">
        <v>383.4</v>
      </c>
      <c r="U93" s="73">
        <v>7.99</v>
      </c>
      <c r="V93" s="73">
        <v>35.62</v>
      </c>
      <c r="W93" s="30" t="s">
        <v>219</v>
      </c>
      <c r="Y93" s="96">
        <v>8.53</v>
      </c>
      <c r="Z93" s="77">
        <v>0.0017180555555555547</v>
      </c>
      <c r="AA93" s="30">
        <v>210</v>
      </c>
      <c r="AB93" s="23">
        <v>341.64</v>
      </c>
      <c r="AC93" s="21">
        <v>7.16</v>
      </c>
      <c r="AD93" s="21">
        <v>28.13</v>
      </c>
      <c r="AE93" s="30" t="s">
        <v>219</v>
      </c>
      <c r="AH93" s="63" t="e">
        <f t="shared" si="16"/>
        <v>#N/A</v>
      </c>
      <c r="AI93" s="64" t="e">
        <f t="shared" si="17"/>
        <v>#N/A</v>
      </c>
      <c r="AJ93" s="63" t="e">
        <f t="shared" si="14"/>
        <v>#N/A</v>
      </c>
      <c r="AK93" s="63" t="e">
        <f t="shared" si="15"/>
        <v>#N/A</v>
      </c>
    </row>
    <row r="94" spans="17:37" ht="12.75">
      <c r="Q94" s="88">
        <v>7.99</v>
      </c>
      <c r="R94" s="94">
        <v>0.0011430370370370368</v>
      </c>
      <c r="S94" s="30">
        <v>209</v>
      </c>
      <c r="T94" s="25">
        <v>385.56</v>
      </c>
      <c r="U94" s="73">
        <v>8.04</v>
      </c>
      <c r="V94" s="73">
        <v>35.95</v>
      </c>
      <c r="W94" s="30" t="s">
        <v>218</v>
      </c>
      <c r="Y94" s="96">
        <v>8.55</v>
      </c>
      <c r="Z94" s="77">
        <v>0.0017219444444444437</v>
      </c>
      <c r="AA94" s="30">
        <v>209</v>
      </c>
      <c r="AB94" s="23">
        <v>343.36</v>
      </c>
      <c r="AC94" s="21">
        <v>7.2</v>
      </c>
      <c r="AD94" s="21">
        <v>28.38</v>
      </c>
      <c r="AE94" s="30" t="s">
        <v>218</v>
      </c>
      <c r="AH94" s="63" t="e">
        <f t="shared" si="16"/>
        <v>#N/A</v>
      </c>
      <c r="AI94" s="64" t="e">
        <f t="shared" si="17"/>
        <v>#N/A</v>
      </c>
      <c r="AJ94" s="63" t="e">
        <f t="shared" si="14"/>
        <v>#N/A</v>
      </c>
      <c r="AK94" s="63" t="e">
        <f t="shared" si="15"/>
        <v>#N/A</v>
      </c>
    </row>
    <row r="95" spans="17:37" ht="12.75">
      <c r="Q95" s="88">
        <v>8.01</v>
      </c>
      <c r="R95" s="94">
        <v>0.0011460740740740739</v>
      </c>
      <c r="S95" s="30">
        <v>208</v>
      </c>
      <c r="T95" s="25">
        <v>387.72</v>
      </c>
      <c r="U95" s="73">
        <v>8.1</v>
      </c>
      <c r="V95" s="73">
        <v>36.28</v>
      </c>
      <c r="W95" s="30" t="s">
        <v>217</v>
      </c>
      <c r="Y95" s="96">
        <v>8.56</v>
      </c>
      <c r="Z95" s="77">
        <v>0.0017258333333333327</v>
      </c>
      <c r="AA95" s="30">
        <v>208</v>
      </c>
      <c r="AB95" s="23">
        <v>345.07</v>
      </c>
      <c r="AC95" s="21">
        <v>7.25</v>
      </c>
      <c r="AD95" s="21">
        <v>28.64</v>
      </c>
      <c r="AE95" s="30" t="s">
        <v>217</v>
      </c>
      <c r="AH95" s="63" t="e">
        <f t="shared" si="16"/>
        <v>#N/A</v>
      </c>
      <c r="AI95" s="64" t="e">
        <f t="shared" si="17"/>
        <v>#N/A</v>
      </c>
      <c r="AJ95" s="63" t="e">
        <f t="shared" si="14"/>
        <v>#N/A</v>
      </c>
      <c r="AK95" s="63" t="e">
        <f t="shared" si="15"/>
        <v>#N/A</v>
      </c>
    </row>
    <row r="96" spans="17:37" ht="12.75">
      <c r="Q96" s="88">
        <v>8.03</v>
      </c>
      <c r="R96" s="94">
        <v>0.001149111111111111</v>
      </c>
      <c r="S96" s="30">
        <v>207</v>
      </c>
      <c r="T96" s="25">
        <v>389.88</v>
      </c>
      <c r="U96" s="73">
        <v>8.15</v>
      </c>
      <c r="V96" s="73">
        <v>36.62</v>
      </c>
      <c r="W96" s="30" t="s">
        <v>216</v>
      </c>
      <c r="Y96" s="96">
        <v>8.58</v>
      </c>
      <c r="Z96" s="77">
        <v>0.0017297222222222217</v>
      </c>
      <c r="AA96" s="30">
        <v>207</v>
      </c>
      <c r="AB96" s="23">
        <v>346.79</v>
      </c>
      <c r="AC96" s="21">
        <v>7.29</v>
      </c>
      <c r="AD96" s="21">
        <v>28.89</v>
      </c>
      <c r="AE96" s="30" t="s">
        <v>216</v>
      </c>
      <c r="AH96" s="63" t="e">
        <f t="shared" si="16"/>
        <v>#N/A</v>
      </c>
      <c r="AI96" s="64" t="e">
        <f t="shared" si="17"/>
        <v>#N/A</v>
      </c>
      <c r="AJ96" s="63" t="e">
        <f t="shared" si="14"/>
        <v>#N/A</v>
      </c>
      <c r="AK96" s="63" t="e">
        <f t="shared" si="15"/>
        <v>#N/A</v>
      </c>
    </row>
    <row r="97" spans="17:37" ht="12.75">
      <c r="Q97" s="88">
        <v>8.04</v>
      </c>
      <c r="R97" s="94">
        <v>0.001152148148148148</v>
      </c>
      <c r="S97" s="30">
        <v>206</v>
      </c>
      <c r="T97" s="25">
        <v>392.04</v>
      </c>
      <c r="U97" s="73">
        <v>8.2</v>
      </c>
      <c r="V97" s="73">
        <v>36.95</v>
      </c>
      <c r="W97" s="30" t="s">
        <v>215</v>
      </c>
      <c r="Y97" s="96">
        <v>8.6</v>
      </c>
      <c r="Z97" s="77">
        <v>0.0017336111111111107</v>
      </c>
      <c r="AA97" s="30">
        <v>206</v>
      </c>
      <c r="AB97" s="23">
        <v>348.5</v>
      </c>
      <c r="AC97" s="21">
        <v>7.34</v>
      </c>
      <c r="AD97" s="21">
        <v>29.15</v>
      </c>
      <c r="AE97" s="30" t="s">
        <v>215</v>
      </c>
      <c r="AH97" s="63" t="e">
        <f t="shared" si="16"/>
        <v>#N/A</v>
      </c>
      <c r="AI97" s="64" t="e">
        <f t="shared" si="17"/>
        <v>#N/A</v>
      </c>
      <c r="AJ97" s="63" t="e">
        <f t="shared" si="14"/>
        <v>#N/A</v>
      </c>
      <c r="AK97" s="63" t="e">
        <f t="shared" si="15"/>
        <v>#N/A</v>
      </c>
    </row>
    <row r="98" spans="17:37" ht="12.75">
      <c r="Q98" s="88">
        <v>8.06</v>
      </c>
      <c r="R98" s="94">
        <v>0.001155185185185185</v>
      </c>
      <c r="S98" s="30">
        <v>205</v>
      </c>
      <c r="T98" s="25">
        <v>394.2</v>
      </c>
      <c r="U98" s="73">
        <v>8.26</v>
      </c>
      <c r="V98" s="73">
        <v>37.29</v>
      </c>
      <c r="W98" s="30" t="s">
        <v>214</v>
      </c>
      <c r="Y98" s="96">
        <v>8.62</v>
      </c>
      <c r="Z98" s="77">
        <v>0.0017374999999999997</v>
      </c>
      <c r="AA98" s="30">
        <v>205</v>
      </c>
      <c r="AB98" s="23">
        <v>350.22</v>
      </c>
      <c r="AC98" s="21">
        <v>7.38</v>
      </c>
      <c r="AD98" s="21">
        <v>29.4</v>
      </c>
      <c r="AE98" s="30" t="s">
        <v>214</v>
      </c>
      <c r="AH98" s="63" t="e">
        <f t="shared" si="16"/>
        <v>#N/A</v>
      </c>
      <c r="AI98" s="64" t="e">
        <f t="shared" si="17"/>
        <v>#N/A</v>
      </c>
      <c r="AJ98" s="63" t="e">
        <f t="shared" si="14"/>
        <v>#N/A</v>
      </c>
      <c r="AK98" s="63" t="e">
        <f t="shared" si="15"/>
        <v>#N/A</v>
      </c>
    </row>
    <row r="99" spans="17:37" ht="12.75">
      <c r="Q99" s="88">
        <v>8.08</v>
      </c>
      <c r="R99" s="94">
        <v>0.0011582222222222222</v>
      </c>
      <c r="S99" s="30">
        <v>204</v>
      </c>
      <c r="T99" s="25">
        <v>396.36</v>
      </c>
      <c r="U99" s="73">
        <v>8.31</v>
      </c>
      <c r="V99" s="73">
        <v>37.62</v>
      </c>
      <c r="W99" s="30" t="s">
        <v>213</v>
      </c>
      <c r="Y99" s="96">
        <v>8.64</v>
      </c>
      <c r="Z99" s="77">
        <v>0.0017413888888888887</v>
      </c>
      <c r="AA99" s="30">
        <v>204</v>
      </c>
      <c r="AB99" s="23">
        <v>351.94</v>
      </c>
      <c r="AC99" s="21">
        <v>7.42</v>
      </c>
      <c r="AD99" s="21">
        <v>29.66</v>
      </c>
      <c r="AE99" s="30" t="s">
        <v>213</v>
      </c>
      <c r="AH99" s="63" t="e">
        <f t="shared" si="16"/>
        <v>#N/A</v>
      </c>
      <c r="AI99" s="64" t="e">
        <f t="shared" si="17"/>
        <v>#N/A</v>
      </c>
      <c r="AJ99" s="63" t="e">
        <f t="shared" si="14"/>
        <v>#N/A</v>
      </c>
      <c r="AK99" s="63" t="e">
        <f t="shared" si="15"/>
        <v>#N/A</v>
      </c>
    </row>
    <row r="100" spans="17:37" ht="12.75">
      <c r="Q100" s="88">
        <v>8.1</v>
      </c>
      <c r="R100" s="94">
        <v>0.0011612592592592592</v>
      </c>
      <c r="S100" s="30">
        <v>203</v>
      </c>
      <c r="T100" s="25">
        <v>398.52</v>
      </c>
      <c r="U100" s="73">
        <v>8.36</v>
      </c>
      <c r="V100" s="73">
        <v>37.96</v>
      </c>
      <c r="W100" s="30" t="s">
        <v>212</v>
      </c>
      <c r="Y100" s="96">
        <v>8.66</v>
      </c>
      <c r="Z100" s="77">
        <v>0.0017452777777777777</v>
      </c>
      <c r="AA100" s="30">
        <v>203</v>
      </c>
      <c r="AB100" s="23">
        <v>353.65</v>
      </c>
      <c r="AC100" s="21">
        <v>7.47</v>
      </c>
      <c r="AD100" s="21">
        <v>29.91</v>
      </c>
      <c r="AE100" s="30" t="s">
        <v>212</v>
      </c>
      <c r="AH100" s="63" t="e">
        <f t="shared" si="16"/>
        <v>#N/A</v>
      </c>
      <c r="AI100" s="64" t="e">
        <f t="shared" si="17"/>
        <v>#N/A</v>
      </c>
      <c r="AJ100" s="63" t="e">
        <f t="shared" si="14"/>
        <v>#N/A</v>
      </c>
      <c r="AK100" s="63" t="e">
        <f t="shared" si="15"/>
        <v>#N/A</v>
      </c>
    </row>
    <row r="101" spans="17:37" ht="12.75">
      <c r="Q101" s="88">
        <v>8.12</v>
      </c>
      <c r="R101" s="94">
        <v>0.0011642962962962963</v>
      </c>
      <c r="S101" s="30">
        <v>202</v>
      </c>
      <c r="T101" s="25">
        <v>400.68</v>
      </c>
      <c r="U101" s="73">
        <v>8.41</v>
      </c>
      <c r="V101" s="73">
        <v>38.29</v>
      </c>
      <c r="W101" s="30" t="s">
        <v>211</v>
      </c>
      <c r="Y101" s="96">
        <v>8.67</v>
      </c>
      <c r="Z101" s="77">
        <v>0.0017491666666666667</v>
      </c>
      <c r="AA101" s="30">
        <v>202</v>
      </c>
      <c r="AB101" s="23">
        <v>355.37</v>
      </c>
      <c r="AC101" s="21">
        <v>7.51</v>
      </c>
      <c r="AD101" s="21">
        <v>30.17</v>
      </c>
      <c r="AE101" s="30" t="s">
        <v>211</v>
      </c>
      <c r="AH101" s="63" t="e">
        <f t="shared" si="16"/>
        <v>#N/A</v>
      </c>
      <c r="AI101" s="64" t="e">
        <f t="shared" si="17"/>
        <v>#N/A</v>
      </c>
      <c r="AJ101" s="63" t="e">
        <f t="shared" si="14"/>
        <v>#N/A</v>
      </c>
      <c r="AK101" s="63" t="e">
        <f t="shared" si="15"/>
        <v>#N/A</v>
      </c>
    </row>
    <row r="102" spans="17:37" ht="12.75">
      <c r="Q102" s="88">
        <v>8.14</v>
      </c>
      <c r="R102" s="94">
        <v>0.0011673333333333334</v>
      </c>
      <c r="S102" s="30">
        <v>201</v>
      </c>
      <c r="T102" s="25">
        <v>402.84</v>
      </c>
      <c r="U102" s="73">
        <v>8.47</v>
      </c>
      <c r="V102" s="73">
        <v>38.63</v>
      </c>
      <c r="W102" s="30" t="s">
        <v>210</v>
      </c>
      <c r="Y102" s="96">
        <v>8.69</v>
      </c>
      <c r="Z102" s="77">
        <v>0.0017530555555555557</v>
      </c>
      <c r="AA102" s="30">
        <v>201</v>
      </c>
      <c r="AB102" s="23">
        <v>357.08</v>
      </c>
      <c r="AC102" s="21">
        <v>7.56</v>
      </c>
      <c r="AD102" s="21">
        <v>30.42</v>
      </c>
      <c r="AE102" s="30" t="s">
        <v>210</v>
      </c>
      <c r="AH102" s="63" t="e">
        <f t="shared" si="16"/>
        <v>#N/A</v>
      </c>
      <c r="AI102" s="64" t="e">
        <f t="shared" si="17"/>
        <v>#N/A</v>
      </c>
      <c r="AJ102" s="63" t="e">
        <f t="shared" si="14"/>
        <v>#N/A</v>
      </c>
      <c r="AK102" s="63" t="e">
        <f t="shared" si="15"/>
        <v>#N/A</v>
      </c>
    </row>
    <row r="103" spans="17:37" ht="12.75">
      <c r="Q103" s="87">
        <v>8.16</v>
      </c>
      <c r="R103" s="93">
        <v>0.0011703703703703704</v>
      </c>
      <c r="S103" s="30">
        <v>200</v>
      </c>
      <c r="T103" s="24">
        <v>405</v>
      </c>
      <c r="U103" s="74">
        <v>8.52</v>
      </c>
      <c r="V103" s="74">
        <v>38.96</v>
      </c>
      <c r="W103" s="30" t="s">
        <v>209</v>
      </c>
      <c r="Y103" s="95">
        <v>8.71</v>
      </c>
      <c r="Z103" s="76">
        <v>0.0017569444444444447</v>
      </c>
      <c r="AA103" s="30">
        <v>200</v>
      </c>
      <c r="AB103" s="16">
        <v>359</v>
      </c>
      <c r="AC103" s="15">
        <v>7.6</v>
      </c>
      <c r="AD103" s="15">
        <v>30.68</v>
      </c>
      <c r="AE103" s="30" t="s">
        <v>209</v>
      </c>
      <c r="AH103" s="63" t="e">
        <f t="shared" si="16"/>
        <v>#N/A</v>
      </c>
      <c r="AI103" s="64" t="e">
        <f t="shared" si="17"/>
        <v>#N/A</v>
      </c>
      <c r="AJ103" s="63" t="e">
        <f t="shared" si="14"/>
        <v>#N/A</v>
      </c>
      <c r="AK103" s="63" t="e">
        <f t="shared" si="15"/>
        <v>#N/A</v>
      </c>
    </row>
    <row r="104" spans="17:37" ht="12.75">
      <c r="Q104" s="88">
        <v>8.18</v>
      </c>
      <c r="R104" s="94">
        <v>0.0011737870370370326</v>
      </c>
      <c r="S104" s="30">
        <v>199</v>
      </c>
      <c r="T104" s="25">
        <v>406.96</v>
      </c>
      <c r="U104" s="73">
        <v>8.57</v>
      </c>
      <c r="V104" s="73">
        <v>39.26</v>
      </c>
      <c r="W104" s="30" t="s">
        <v>208</v>
      </c>
      <c r="Y104" s="96">
        <v>8.73</v>
      </c>
      <c r="Z104" s="77">
        <v>0.0017613194444444425</v>
      </c>
      <c r="AA104" s="30">
        <v>199</v>
      </c>
      <c r="AB104" s="23">
        <v>360.56</v>
      </c>
      <c r="AC104" s="21">
        <v>7.64</v>
      </c>
      <c r="AD104" s="21">
        <v>30.91</v>
      </c>
      <c r="AE104" s="30" t="s">
        <v>208</v>
      </c>
      <c r="AH104" s="63" t="e">
        <f t="shared" si="16"/>
        <v>#N/A</v>
      </c>
      <c r="AI104" s="64" t="e">
        <f t="shared" si="17"/>
        <v>#N/A</v>
      </c>
      <c r="AJ104" s="63" t="e">
        <f t="shared" si="14"/>
        <v>#N/A</v>
      </c>
      <c r="AK104" s="63" t="e">
        <f t="shared" si="15"/>
        <v>#N/A</v>
      </c>
    </row>
    <row r="105" spans="17:37" ht="12.75">
      <c r="Q105" s="88">
        <v>8.2</v>
      </c>
      <c r="R105" s="94">
        <v>0.0011772037037036994</v>
      </c>
      <c r="S105" s="30">
        <v>198</v>
      </c>
      <c r="T105" s="25">
        <v>408.92</v>
      </c>
      <c r="U105" s="73">
        <v>8.62</v>
      </c>
      <c r="V105" s="73">
        <v>39.57</v>
      </c>
      <c r="W105" s="30" t="s">
        <v>207</v>
      </c>
      <c r="Y105" s="96">
        <v>8.75</v>
      </c>
      <c r="Z105" s="77">
        <v>0.0017656944444444426</v>
      </c>
      <c r="AA105" s="30">
        <v>198</v>
      </c>
      <c r="AB105" s="23">
        <v>362.12</v>
      </c>
      <c r="AC105" s="21">
        <v>7.68</v>
      </c>
      <c r="AD105" s="21">
        <v>31.14</v>
      </c>
      <c r="AE105" s="30" t="s">
        <v>207</v>
      </c>
      <c r="AH105" s="63" t="e">
        <f t="shared" si="16"/>
        <v>#N/A</v>
      </c>
      <c r="AI105" s="64" t="e">
        <f t="shared" si="17"/>
        <v>#N/A</v>
      </c>
      <c r="AJ105" s="63" t="e">
        <f t="shared" si="14"/>
        <v>#N/A</v>
      </c>
      <c r="AK105" s="63" t="e">
        <f t="shared" si="15"/>
        <v>#N/A</v>
      </c>
    </row>
    <row r="106" spans="17:37" ht="12.75">
      <c r="Q106" s="88">
        <v>8.22</v>
      </c>
      <c r="R106" s="94">
        <v>0.0011806203703703662</v>
      </c>
      <c r="S106" s="30">
        <v>197</v>
      </c>
      <c r="T106" s="25">
        <v>410.88</v>
      </c>
      <c r="U106" s="73">
        <v>8.66</v>
      </c>
      <c r="V106" s="73">
        <v>39.87</v>
      </c>
      <c r="W106" s="30" t="s">
        <v>206</v>
      </c>
      <c r="Y106" s="96">
        <v>8.77</v>
      </c>
      <c r="Z106" s="77">
        <v>0.0017700694444444426</v>
      </c>
      <c r="AA106" s="30">
        <v>197</v>
      </c>
      <c r="AB106" s="23">
        <v>363.68</v>
      </c>
      <c r="AC106" s="21">
        <v>7.72</v>
      </c>
      <c r="AD106" s="21">
        <v>31.38</v>
      </c>
      <c r="AE106" s="30" t="s">
        <v>206</v>
      </c>
      <c r="AH106" s="63" t="e">
        <f t="shared" si="16"/>
        <v>#N/A</v>
      </c>
      <c r="AI106" s="64" t="e">
        <f t="shared" si="17"/>
        <v>#N/A</v>
      </c>
      <c r="AJ106" s="63" t="e">
        <f t="shared" si="14"/>
        <v>#N/A</v>
      </c>
      <c r="AK106" s="63" t="e">
        <f t="shared" si="15"/>
        <v>#N/A</v>
      </c>
    </row>
    <row r="107" spans="17:37" ht="12.75">
      <c r="Q107" s="88">
        <v>8.25</v>
      </c>
      <c r="R107" s="94">
        <v>0.001184037037037033</v>
      </c>
      <c r="S107" s="30">
        <v>196</v>
      </c>
      <c r="T107" s="25">
        <v>412.84</v>
      </c>
      <c r="U107" s="73">
        <v>8.71</v>
      </c>
      <c r="V107" s="73">
        <v>40.18</v>
      </c>
      <c r="W107" s="30" t="s">
        <v>205</v>
      </c>
      <c r="Y107" s="96">
        <v>8.79</v>
      </c>
      <c r="Z107" s="77">
        <v>0.0017744444444444426</v>
      </c>
      <c r="AA107" s="30">
        <v>196</v>
      </c>
      <c r="AB107" s="23">
        <v>365.24</v>
      </c>
      <c r="AC107" s="21">
        <v>7.76</v>
      </c>
      <c r="AD107" s="21">
        <v>31.61</v>
      </c>
      <c r="AE107" s="30" t="s">
        <v>205</v>
      </c>
      <c r="AH107" s="63" t="e">
        <f t="shared" si="16"/>
        <v>#N/A</v>
      </c>
      <c r="AI107" s="64" t="e">
        <f t="shared" si="17"/>
        <v>#N/A</v>
      </c>
      <c r="AJ107" s="63" t="e">
        <f t="shared" si="14"/>
        <v>#N/A</v>
      </c>
      <c r="AK107" s="63" t="e">
        <f t="shared" si="15"/>
        <v>#N/A</v>
      </c>
    </row>
    <row r="108" spans="17:37" ht="12.75">
      <c r="Q108" s="88">
        <v>8.27</v>
      </c>
      <c r="R108" s="94">
        <v>0.0011874537037036997</v>
      </c>
      <c r="S108" s="30">
        <v>195</v>
      </c>
      <c r="T108" s="25">
        <v>414.8</v>
      </c>
      <c r="U108" s="73">
        <v>8.76</v>
      </c>
      <c r="V108" s="73">
        <v>40.48</v>
      </c>
      <c r="W108" s="30" t="s">
        <v>204</v>
      </c>
      <c r="Y108" s="96">
        <v>8.81</v>
      </c>
      <c r="Z108" s="77">
        <v>0.0017788194444444427</v>
      </c>
      <c r="AA108" s="30">
        <v>195</v>
      </c>
      <c r="AB108" s="23">
        <v>366.8</v>
      </c>
      <c r="AC108" s="21">
        <v>7.8</v>
      </c>
      <c r="AD108" s="21">
        <v>31.84</v>
      </c>
      <c r="AE108" s="30" t="s">
        <v>204</v>
      </c>
      <c r="AH108" s="63" t="e">
        <f t="shared" si="16"/>
        <v>#N/A</v>
      </c>
      <c r="AI108" s="64" t="e">
        <f t="shared" si="17"/>
        <v>#N/A</v>
      </c>
      <c r="AJ108" s="63" t="e">
        <f t="shared" si="14"/>
        <v>#N/A</v>
      </c>
      <c r="AK108" s="63" t="e">
        <f t="shared" si="15"/>
        <v>#N/A</v>
      </c>
    </row>
    <row r="109" spans="17:37" ht="12.75">
      <c r="Q109" s="88">
        <v>8.29</v>
      </c>
      <c r="R109" s="94">
        <v>0.0011908703703703664</v>
      </c>
      <c r="S109" s="30">
        <v>194</v>
      </c>
      <c r="T109" s="25">
        <v>416.76</v>
      </c>
      <c r="U109" s="73">
        <v>8.81</v>
      </c>
      <c r="V109" s="73">
        <v>40.78</v>
      </c>
      <c r="W109" s="30" t="s">
        <v>203</v>
      </c>
      <c r="Y109" s="96">
        <v>8.83</v>
      </c>
      <c r="Z109" s="77">
        <v>0.0017831944444444427</v>
      </c>
      <c r="AA109" s="30">
        <v>194</v>
      </c>
      <c r="AB109" s="23">
        <v>368.36</v>
      </c>
      <c r="AC109" s="21">
        <v>7.84</v>
      </c>
      <c r="AD109" s="21">
        <v>32.07</v>
      </c>
      <c r="AE109" s="30" t="s">
        <v>203</v>
      </c>
      <c r="AH109" s="63" t="e">
        <f t="shared" si="16"/>
        <v>#N/A</v>
      </c>
      <c r="AI109" s="64" t="e">
        <f t="shared" si="17"/>
        <v>#N/A</v>
      </c>
      <c r="AJ109" s="63" t="e">
        <f t="shared" si="14"/>
        <v>#N/A</v>
      </c>
      <c r="AK109" s="63" t="e">
        <f t="shared" si="15"/>
        <v>#N/A</v>
      </c>
    </row>
    <row r="110" spans="17:37" ht="12.75">
      <c r="Q110" s="88">
        <v>8.31</v>
      </c>
      <c r="R110" s="94">
        <v>0.0011942870370370332</v>
      </c>
      <c r="S110" s="30">
        <v>193</v>
      </c>
      <c r="T110" s="25">
        <v>418.72</v>
      </c>
      <c r="U110" s="73">
        <v>8.86</v>
      </c>
      <c r="V110" s="73">
        <v>41.09</v>
      </c>
      <c r="W110" s="30" t="s">
        <v>202</v>
      </c>
      <c r="Y110" s="96">
        <v>8.85</v>
      </c>
      <c r="Z110" s="77">
        <v>0.0017875694444444428</v>
      </c>
      <c r="AA110" s="30">
        <v>193</v>
      </c>
      <c r="AB110" s="23">
        <v>369.92</v>
      </c>
      <c r="AC110" s="21">
        <v>7.88</v>
      </c>
      <c r="AD110" s="21">
        <v>32.3</v>
      </c>
      <c r="AE110" s="30" t="s">
        <v>202</v>
      </c>
      <c r="AH110" s="63" t="e">
        <f t="shared" si="16"/>
        <v>#N/A</v>
      </c>
      <c r="AI110" s="64" t="e">
        <f t="shared" si="17"/>
        <v>#N/A</v>
      </c>
      <c r="AJ110" s="63" t="e">
        <f t="shared" si="14"/>
        <v>#N/A</v>
      </c>
      <c r="AK110" s="63" t="e">
        <f t="shared" si="15"/>
        <v>#N/A</v>
      </c>
    </row>
    <row r="111" spans="17:37" ht="12.75">
      <c r="Q111" s="88">
        <v>8.33</v>
      </c>
      <c r="R111" s="94">
        <v>0.0011977037037037</v>
      </c>
      <c r="S111" s="30">
        <v>192</v>
      </c>
      <c r="T111" s="25">
        <v>420.68</v>
      </c>
      <c r="U111" s="73">
        <v>8.9</v>
      </c>
      <c r="V111" s="73">
        <v>41.39</v>
      </c>
      <c r="W111" s="30" t="s">
        <v>201</v>
      </c>
      <c r="Y111" s="96">
        <v>8.87</v>
      </c>
      <c r="Z111" s="77">
        <v>0.0017919444444444428</v>
      </c>
      <c r="AA111" s="30">
        <v>192</v>
      </c>
      <c r="AB111" s="23">
        <v>371.48</v>
      </c>
      <c r="AC111" s="21">
        <v>7.92</v>
      </c>
      <c r="AD111" s="21">
        <v>32.54</v>
      </c>
      <c r="AE111" s="30" t="s">
        <v>201</v>
      </c>
      <c r="AH111" s="63" t="e">
        <f t="shared" si="16"/>
        <v>#N/A</v>
      </c>
      <c r="AI111" s="64" t="e">
        <f t="shared" si="17"/>
        <v>#N/A</v>
      </c>
      <c r="AJ111" s="63" t="e">
        <f t="shared" si="14"/>
        <v>#N/A</v>
      </c>
      <c r="AK111" s="63" t="e">
        <f t="shared" si="15"/>
        <v>#N/A</v>
      </c>
    </row>
    <row r="112" spans="17:37" ht="12.75">
      <c r="Q112" s="88">
        <v>8.35</v>
      </c>
      <c r="R112" s="94">
        <v>0.0012011203703703667</v>
      </c>
      <c r="S112" s="30">
        <v>191</v>
      </c>
      <c r="T112" s="25">
        <v>422.64</v>
      </c>
      <c r="U112" s="73">
        <v>8.95</v>
      </c>
      <c r="V112" s="73">
        <v>41.7</v>
      </c>
      <c r="W112" s="30" t="s">
        <v>200</v>
      </c>
      <c r="Y112" s="96">
        <v>8.9</v>
      </c>
      <c r="Z112" s="77">
        <v>0.0017963194444444428</v>
      </c>
      <c r="AA112" s="30">
        <v>191</v>
      </c>
      <c r="AB112" s="23">
        <v>373.04</v>
      </c>
      <c r="AC112" s="21">
        <v>7.96</v>
      </c>
      <c r="AD112" s="21">
        <v>32.77</v>
      </c>
      <c r="AE112" s="30" t="s">
        <v>200</v>
      </c>
      <c r="AH112" s="63" t="e">
        <f t="shared" si="16"/>
        <v>#N/A</v>
      </c>
      <c r="AI112" s="64" t="e">
        <f t="shared" si="17"/>
        <v>#N/A</v>
      </c>
      <c r="AJ112" s="63" t="e">
        <f t="shared" si="14"/>
        <v>#N/A</v>
      </c>
      <c r="AK112" s="63" t="e">
        <f t="shared" si="15"/>
        <v>#N/A</v>
      </c>
    </row>
    <row r="113" spans="17:37" ht="12.75">
      <c r="Q113" s="88">
        <v>8.38</v>
      </c>
      <c r="R113" s="94">
        <v>0.0012045370370370335</v>
      </c>
      <c r="S113" s="30">
        <v>190</v>
      </c>
      <c r="T113" s="25">
        <v>424.6</v>
      </c>
      <c r="U113" s="73">
        <v>9</v>
      </c>
      <c r="V113" s="73">
        <v>42</v>
      </c>
      <c r="W113" s="30" t="s">
        <v>199</v>
      </c>
      <c r="Y113" s="96">
        <v>8.92</v>
      </c>
      <c r="Z113" s="77">
        <v>0.0018006944444444429</v>
      </c>
      <c r="AA113" s="30">
        <v>190</v>
      </c>
      <c r="AB113" s="23">
        <v>374.6</v>
      </c>
      <c r="AC113" s="21">
        <v>8</v>
      </c>
      <c r="AD113" s="21">
        <v>33</v>
      </c>
      <c r="AE113" s="30" t="s">
        <v>199</v>
      </c>
      <c r="AH113" s="63" t="e">
        <f t="shared" si="16"/>
        <v>#N/A</v>
      </c>
      <c r="AI113" s="64" t="e">
        <f t="shared" si="17"/>
        <v>#N/A</v>
      </c>
      <c r="AJ113" s="63" t="e">
        <f t="shared" si="14"/>
        <v>#N/A</v>
      </c>
      <c r="AK113" s="63" t="e">
        <f t="shared" si="15"/>
        <v>#N/A</v>
      </c>
    </row>
    <row r="114" spans="17:37" ht="12.75">
      <c r="Q114" s="88">
        <v>8.4</v>
      </c>
      <c r="R114" s="94">
        <v>0.0012079537037037002</v>
      </c>
      <c r="S114" s="30">
        <v>189</v>
      </c>
      <c r="T114" s="25">
        <v>426.56</v>
      </c>
      <c r="U114" s="73">
        <v>9.05</v>
      </c>
      <c r="V114" s="73">
        <v>42.3</v>
      </c>
      <c r="W114" s="30" t="s">
        <v>198</v>
      </c>
      <c r="Y114" s="96">
        <v>8.94</v>
      </c>
      <c r="Z114" s="77">
        <v>0.001805069444444443</v>
      </c>
      <c r="AA114" s="30">
        <v>189</v>
      </c>
      <c r="AB114" s="23">
        <v>376.16</v>
      </c>
      <c r="AC114" s="21">
        <v>8.04</v>
      </c>
      <c r="AD114" s="21">
        <v>33.23</v>
      </c>
      <c r="AE114" s="30" t="s">
        <v>198</v>
      </c>
      <c r="AH114" s="63" t="e">
        <f t="shared" si="16"/>
        <v>#N/A</v>
      </c>
      <c r="AI114" s="64" t="e">
        <f t="shared" si="17"/>
        <v>#N/A</v>
      </c>
      <c r="AJ114" s="63" t="e">
        <f t="shared" si="14"/>
        <v>#N/A</v>
      </c>
      <c r="AK114" s="63" t="e">
        <f t="shared" si="15"/>
        <v>#N/A</v>
      </c>
    </row>
    <row r="115" spans="17:37" ht="12.75">
      <c r="Q115" s="88">
        <v>8.42</v>
      </c>
      <c r="R115" s="94">
        <v>0.001211370370370367</v>
      </c>
      <c r="S115" s="30">
        <v>188</v>
      </c>
      <c r="T115" s="25">
        <v>428.52</v>
      </c>
      <c r="U115" s="73">
        <v>9.1</v>
      </c>
      <c r="V115" s="73">
        <v>42.61</v>
      </c>
      <c r="W115" s="30" t="s">
        <v>197</v>
      </c>
      <c r="Y115" s="96">
        <v>8.96</v>
      </c>
      <c r="Z115" s="77">
        <v>0.001809444444444443</v>
      </c>
      <c r="AA115" s="30">
        <v>188</v>
      </c>
      <c r="AB115" s="23">
        <v>377.72</v>
      </c>
      <c r="AC115" s="21">
        <v>8.08</v>
      </c>
      <c r="AD115" s="21">
        <v>33.46</v>
      </c>
      <c r="AE115" s="30" t="s">
        <v>197</v>
      </c>
      <c r="AH115" s="63" t="e">
        <f t="shared" si="16"/>
        <v>#N/A</v>
      </c>
      <c r="AI115" s="64" t="e">
        <f t="shared" si="17"/>
        <v>#N/A</v>
      </c>
      <c r="AJ115" s="63" t="e">
        <f t="shared" si="14"/>
        <v>#N/A</v>
      </c>
      <c r="AK115" s="63" t="e">
        <f t="shared" si="15"/>
        <v>#N/A</v>
      </c>
    </row>
    <row r="116" spans="17:37" ht="12.75">
      <c r="Q116" s="88">
        <v>8.44</v>
      </c>
      <c r="R116" s="94">
        <v>0.0012147870370370338</v>
      </c>
      <c r="S116" s="30">
        <v>187</v>
      </c>
      <c r="T116" s="25">
        <v>430.48</v>
      </c>
      <c r="U116" s="73">
        <v>9.14</v>
      </c>
      <c r="V116" s="73">
        <v>42.91</v>
      </c>
      <c r="W116" s="30" t="s">
        <v>196</v>
      </c>
      <c r="Y116" s="96">
        <v>8.98</v>
      </c>
      <c r="Z116" s="77">
        <v>0.001813819444444443</v>
      </c>
      <c r="AA116" s="30">
        <v>187</v>
      </c>
      <c r="AB116" s="23">
        <v>379.28</v>
      </c>
      <c r="AC116" s="21">
        <v>8.12</v>
      </c>
      <c r="AD116" s="21">
        <v>33.7</v>
      </c>
      <c r="AE116" s="30" t="s">
        <v>196</v>
      </c>
      <c r="AH116" s="63" t="e">
        <f t="shared" si="16"/>
        <v>#N/A</v>
      </c>
      <c r="AI116" s="64" t="e">
        <f t="shared" si="17"/>
        <v>#N/A</v>
      </c>
      <c r="AJ116" s="63" t="e">
        <f t="shared" si="14"/>
        <v>#N/A</v>
      </c>
      <c r="AK116" s="63" t="e">
        <f t="shared" si="15"/>
        <v>#N/A</v>
      </c>
    </row>
    <row r="117" spans="17:37" ht="12.75">
      <c r="Q117" s="88">
        <v>8.46</v>
      </c>
      <c r="R117" s="94">
        <v>0.0012182037037037005</v>
      </c>
      <c r="S117" s="30">
        <v>186</v>
      </c>
      <c r="T117" s="25">
        <v>432.44</v>
      </c>
      <c r="U117" s="73">
        <v>9.19</v>
      </c>
      <c r="V117" s="73">
        <v>43.22</v>
      </c>
      <c r="W117" s="30" t="s">
        <v>195</v>
      </c>
      <c r="Y117" s="96">
        <v>9</v>
      </c>
      <c r="Z117" s="77">
        <v>0.001818194444444443</v>
      </c>
      <c r="AA117" s="30">
        <v>186</v>
      </c>
      <c r="AB117" s="23">
        <v>380.84</v>
      </c>
      <c r="AC117" s="21">
        <v>8.16</v>
      </c>
      <c r="AD117" s="21">
        <v>33.93</v>
      </c>
      <c r="AE117" s="30" t="s">
        <v>195</v>
      </c>
      <c r="AH117" s="63" t="e">
        <f t="shared" si="16"/>
        <v>#N/A</v>
      </c>
      <c r="AI117" s="64" t="e">
        <f t="shared" si="17"/>
        <v>#N/A</v>
      </c>
      <c r="AJ117" s="63" t="e">
        <f t="shared" si="14"/>
        <v>#N/A</v>
      </c>
      <c r="AK117" s="63" t="e">
        <f t="shared" si="15"/>
        <v>#N/A</v>
      </c>
    </row>
    <row r="118" spans="17:37" ht="12.75">
      <c r="Q118" s="88">
        <v>8.48</v>
      </c>
      <c r="R118" s="94">
        <v>0.0012216203703703673</v>
      </c>
      <c r="S118" s="30">
        <v>185</v>
      </c>
      <c r="T118" s="25">
        <v>434.4</v>
      </c>
      <c r="U118" s="73">
        <v>9.24</v>
      </c>
      <c r="V118" s="73">
        <v>43.52</v>
      </c>
      <c r="W118" s="30" t="s">
        <v>194</v>
      </c>
      <c r="Y118" s="96">
        <v>9.02</v>
      </c>
      <c r="Z118" s="77">
        <v>0.001822569444444443</v>
      </c>
      <c r="AA118" s="30">
        <v>185</v>
      </c>
      <c r="AB118" s="23">
        <v>382.4</v>
      </c>
      <c r="AC118" s="21">
        <v>8.2</v>
      </c>
      <c r="AD118" s="21">
        <v>34.16</v>
      </c>
      <c r="AE118" s="30" t="s">
        <v>194</v>
      </c>
      <c r="AH118" s="63" t="e">
        <f t="shared" si="16"/>
        <v>#N/A</v>
      </c>
      <c r="AI118" s="64" t="e">
        <f t="shared" si="17"/>
        <v>#N/A</v>
      </c>
      <c r="AJ118" s="63" t="e">
        <f t="shared" si="14"/>
        <v>#N/A</v>
      </c>
      <c r="AK118" s="63" t="e">
        <f t="shared" si="15"/>
        <v>#N/A</v>
      </c>
    </row>
    <row r="119" spans="17:37" ht="12.75">
      <c r="Q119" s="88">
        <v>8.51</v>
      </c>
      <c r="R119" s="94">
        <v>0.001225037037037034</v>
      </c>
      <c r="S119" s="30">
        <v>184</v>
      </c>
      <c r="T119" s="25">
        <v>436.36</v>
      </c>
      <c r="U119" s="73">
        <v>9.29</v>
      </c>
      <c r="V119" s="73">
        <v>43.82</v>
      </c>
      <c r="W119" s="30" t="s">
        <v>193</v>
      </c>
      <c r="Y119" s="96">
        <v>9.04</v>
      </c>
      <c r="Z119" s="77">
        <v>0.001826944444444443</v>
      </c>
      <c r="AA119" s="30">
        <v>184</v>
      </c>
      <c r="AB119" s="23">
        <v>383.96</v>
      </c>
      <c r="AC119" s="21">
        <v>8.24</v>
      </c>
      <c r="AD119" s="21">
        <v>34.39</v>
      </c>
      <c r="AE119" s="30" t="s">
        <v>193</v>
      </c>
      <c r="AH119" s="63" t="e">
        <f t="shared" si="16"/>
        <v>#N/A</v>
      </c>
      <c r="AI119" s="64" t="e">
        <f t="shared" si="17"/>
        <v>#N/A</v>
      </c>
      <c r="AJ119" s="63" t="e">
        <f t="shared" si="14"/>
        <v>#N/A</v>
      </c>
      <c r="AK119" s="63" t="e">
        <f t="shared" si="15"/>
        <v>#N/A</v>
      </c>
    </row>
    <row r="120" spans="17:37" ht="12.75">
      <c r="Q120" s="88">
        <v>8.53</v>
      </c>
      <c r="R120" s="94">
        <v>0.0012284537037037008</v>
      </c>
      <c r="S120" s="30">
        <v>183</v>
      </c>
      <c r="T120" s="25">
        <v>438.32</v>
      </c>
      <c r="U120" s="73">
        <v>9.34</v>
      </c>
      <c r="V120" s="73">
        <v>44.13</v>
      </c>
      <c r="W120" s="30" t="s">
        <v>192</v>
      </c>
      <c r="Y120" s="96">
        <v>9.06</v>
      </c>
      <c r="Z120" s="77">
        <v>0.0018313194444444431</v>
      </c>
      <c r="AA120" s="30">
        <v>183</v>
      </c>
      <c r="AB120" s="23">
        <v>385.52</v>
      </c>
      <c r="AC120" s="21">
        <v>8.28</v>
      </c>
      <c r="AD120" s="21">
        <v>34.62</v>
      </c>
      <c r="AE120" s="30" t="s">
        <v>192</v>
      </c>
      <c r="AH120" s="63" t="e">
        <f t="shared" si="16"/>
        <v>#N/A</v>
      </c>
      <c r="AI120" s="64" t="e">
        <f t="shared" si="17"/>
        <v>#N/A</v>
      </c>
      <c r="AJ120" s="63" t="e">
        <f t="shared" si="14"/>
        <v>#N/A</v>
      </c>
      <c r="AK120" s="63" t="e">
        <f t="shared" si="15"/>
        <v>#N/A</v>
      </c>
    </row>
    <row r="121" spans="17:37" ht="12.75">
      <c r="Q121" s="88">
        <v>8.55</v>
      </c>
      <c r="R121" s="94">
        <v>0.0012318703703703675</v>
      </c>
      <c r="S121" s="30">
        <v>182</v>
      </c>
      <c r="T121" s="25">
        <v>440.28</v>
      </c>
      <c r="U121" s="73">
        <v>9.38</v>
      </c>
      <c r="V121" s="73">
        <v>44.43</v>
      </c>
      <c r="W121" s="30" t="s">
        <v>191</v>
      </c>
      <c r="Y121" s="96">
        <v>9.08</v>
      </c>
      <c r="Z121" s="77">
        <v>0.0018356944444444432</v>
      </c>
      <c r="AA121" s="30">
        <v>182</v>
      </c>
      <c r="AB121" s="23">
        <v>387.08</v>
      </c>
      <c r="AC121" s="21">
        <v>8.32</v>
      </c>
      <c r="AD121" s="21">
        <v>34.86</v>
      </c>
      <c r="AE121" s="30" t="s">
        <v>191</v>
      </c>
      <c r="AH121" s="63" t="e">
        <f t="shared" si="16"/>
        <v>#N/A</v>
      </c>
      <c r="AI121" s="64" t="e">
        <f t="shared" si="17"/>
        <v>#N/A</v>
      </c>
      <c r="AJ121" s="63" t="e">
        <f t="shared" si="14"/>
        <v>#N/A</v>
      </c>
      <c r="AK121" s="63" t="e">
        <f t="shared" si="15"/>
        <v>#N/A</v>
      </c>
    </row>
    <row r="122" spans="17:37" ht="12.75">
      <c r="Q122" s="88">
        <v>8.57</v>
      </c>
      <c r="R122" s="94">
        <v>0.0012352870370370343</v>
      </c>
      <c r="S122" s="30">
        <v>181</v>
      </c>
      <c r="T122" s="25">
        <v>442.24</v>
      </c>
      <c r="U122" s="73">
        <v>9.43</v>
      </c>
      <c r="V122" s="73">
        <v>44.74</v>
      </c>
      <c r="W122" s="30" t="s">
        <v>190</v>
      </c>
      <c r="Y122" s="96">
        <v>9.1</v>
      </c>
      <c r="Z122" s="77">
        <v>0.0018400694444444432</v>
      </c>
      <c r="AA122" s="30">
        <v>181</v>
      </c>
      <c r="AB122" s="23">
        <v>388.64</v>
      </c>
      <c r="AC122" s="21">
        <v>8.36</v>
      </c>
      <c r="AD122" s="21">
        <v>35.09</v>
      </c>
      <c r="AE122" s="30" t="s">
        <v>190</v>
      </c>
      <c r="AH122" s="63" t="e">
        <f t="shared" si="16"/>
        <v>#N/A</v>
      </c>
      <c r="AI122" s="64" t="e">
        <f t="shared" si="17"/>
        <v>#N/A</v>
      </c>
      <c r="AJ122" s="63" t="e">
        <f t="shared" si="14"/>
        <v>#N/A</v>
      </c>
      <c r="AK122" s="63" t="e">
        <f t="shared" si="15"/>
        <v>#N/A</v>
      </c>
    </row>
    <row r="123" spans="17:37" ht="12.75">
      <c r="Q123" s="88">
        <v>8.59</v>
      </c>
      <c r="R123" s="94">
        <v>0.001238703703703701</v>
      </c>
      <c r="S123" s="30">
        <v>180</v>
      </c>
      <c r="T123" s="25">
        <v>444.2</v>
      </c>
      <c r="U123" s="73">
        <v>9.48</v>
      </c>
      <c r="V123" s="73">
        <v>45.04</v>
      </c>
      <c r="W123" s="30" t="s">
        <v>189</v>
      </c>
      <c r="Y123" s="96">
        <v>9.12</v>
      </c>
      <c r="Z123" s="77">
        <v>0.0018444444444444433</v>
      </c>
      <c r="AA123" s="30">
        <v>180</v>
      </c>
      <c r="AB123" s="23">
        <v>390.2</v>
      </c>
      <c r="AC123" s="21">
        <v>8.4</v>
      </c>
      <c r="AD123" s="21">
        <v>35.32</v>
      </c>
      <c r="AE123" s="30" t="s">
        <v>189</v>
      </c>
      <c r="AH123" s="63" t="e">
        <f t="shared" si="16"/>
        <v>#N/A</v>
      </c>
      <c r="AI123" s="64" t="e">
        <f t="shared" si="17"/>
        <v>#N/A</v>
      </c>
      <c r="AJ123" s="63" t="e">
        <f t="shared" si="14"/>
        <v>#N/A</v>
      </c>
      <c r="AK123" s="63" t="e">
        <f t="shared" si="15"/>
        <v>#N/A</v>
      </c>
    </row>
    <row r="124" spans="17:37" ht="12.75">
      <c r="Q124" s="88">
        <v>8.61</v>
      </c>
      <c r="R124" s="94">
        <v>0.0012421203703703678</v>
      </c>
      <c r="S124" s="30">
        <v>179</v>
      </c>
      <c r="T124" s="25">
        <v>446.16</v>
      </c>
      <c r="U124" s="73">
        <v>9.53</v>
      </c>
      <c r="V124" s="73">
        <v>45.34</v>
      </c>
      <c r="W124" s="30" t="s">
        <v>188</v>
      </c>
      <c r="Y124" s="96">
        <v>9.14</v>
      </c>
      <c r="Z124" s="77">
        <v>0.0018488194444444433</v>
      </c>
      <c r="AA124" s="30">
        <v>179</v>
      </c>
      <c r="AB124" s="23">
        <v>391.76</v>
      </c>
      <c r="AC124" s="21">
        <v>8.44</v>
      </c>
      <c r="AD124" s="21">
        <v>35.55</v>
      </c>
      <c r="AE124" s="30" t="s">
        <v>188</v>
      </c>
      <c r="AH124" s="63" t="e">
        <f t="shared" si="16"/>
        <v>#N/A</v>
      </c>
      <c r="AI124" s="64" t="e">
        <f t="shared" si="17"/>
        <v>#N/A</v>
      </c>
      <c r="AJ124" s="63" t="e">
        <f t="shared" si="14"/>
        <v>#N/A</v>
      </c>
      <c r="AK124" s="63" t="e">
        <f t="shared" si="15"/>
        <v>#N/A</v>
      </c>
    </row>
    <row r="125" spans="17:37" ht="12.75">
      <c r="Q125" s="88">
        <v>8.64</v>
      </c>
      <c r="R125" s="94">
        <v>0.0012455370370370346</v>
      </c>
      <c r="S125" s="30">
        <v>178</v>
      </c>
      <c r="T125" s="25">
        <v>448.12</v>
      </c>
      <c r="U125" s="73">
        <v>9.58</v>
      </c>
      <c r="V125" s="73">
        <v>45.65</v>
      </c>
      <c r="W125" s="30" t="s">
        <v>187</v>
      </c>
      <c r="Y125" s="96">
        <v>9.16</v>
      </c>
      <c r="Z125" s="77">
        <v>0.0018531944444444433</v>
      </c>
      <c r="AA125" s="30">
        <v>178</v>
      </c>
      <c r="AB125" s="23">
        <v>393.32</v>
      </c>
      <c r="AC125" s="21">
        <v>8.48</v>
      </c>
      <c r="AD125" s="21">
        <v>35.78</v>
      </c>
      <c r="AE125" s="30" t="s">
        <v>187</v>
      </c>
      <c r="AH125" s="63" t="e">
        <f t="shared" si="16"/>
        <v>#N/A</v>
      </c>
      <c r="AI125" s="64" t="e">
        <f t="shared" si="17"/>
        <v>#N/A</v>
      </c>
      <c r="AJ125" s="63" t="e">
        <f t="shared" si="14"/>
        <v>#N/A</v>
      </c>
      <c r="AK125" s="63" t="e">
        <f t="shared" si="15"/>
        <v>#N/A</v>
      </c>
    </row>
    <row r="126" spans="17:37" ht="12.75">
      <c r="Q126" s="88">
        <v>8.66</v>
      </c>
      <c r="R126" s="94">
        <v>0.0012489537037037013</v>
      </c>
      <c r="S126" s="30">
        <v>177</v>
      </c>
      <c r="T126" s="25">
        <v>450.08</v>
      </c>
      <c r="U126" s="73">
        <v>9.62</v>
      </c>
      <c r="V126" s="73">
        <v>45.95</v>
      </c>
      <c r="W126" s="30" t="s">
        <v>186</v>
      </c>
      <c r="Y126" s="96">
        <v>9.18</v>
      </c>
      <c r="Z126" s="77">
        <v>0.0018575694444444434</v>
      </c>
      <c r="AA126" s="30">
        <v>177</v>
      </c>
      <c r="AB126" s="23">
        <v>394.88</v>
      </c>
      <c r="AC126" s="21">
        <v>8.52</v>
      </c>
      <c r="AD126" s="21">
        <v>36.02</v>
      </c>
      <c r="AE126" s="30" t="s">
        <v>186</v>
      </c>
      <c r="AH126" s="63" t="e">
        <f t="shared" si="16"/>
        <v>#N/A</v>
      </c>
      <c r="AI126" s="64" t="e">
        <f t="shared" si="17"/>
        <v>#N/A</v>
      </c>
      <c r="AJ126" s="63" t="e">
        <f t="shared" si="14"/>
        <v>#N/A</v>
      </c>
      <c r="AK126" s="63" t="e">
        <f t="shared" si="15"/>
        <v>#N/A</v>
      </c>
    </row>
    <row r="127" spans="17:37" ht="12.75">
      <c r="Q127" s="88">
        <v>8.68</v>
      </c>
      <c r="R127" s="94">
        <v>0.001252370370370368</v>
      </c>
      <c r="S127" s="30">
        <v>176</v>
      </c>
      <c r="T127" s="25">
        <v>452.04</v>
      </c>
      <c r="U127" s="73">
        <v>9.67</v>
      </c>
      <c r="V127" s="73">
        <v>46.26</v>
      </c>
      <c r="W127" s="30" t="s">
        <v>185</v>
      </c>
      <c r="Y127" s="96">
        <v>9.2</v>
      </c>
      <c r="Z127" s="77">
        <v>0.0018619444444444434</v>
      </c>
      <c r="AA127" s="30">
        <v>176</v>
      </c>
      <c r="AB127" s="23">
        <v>396.44</v>
      </c>
      <c r="AC127" s="21">
        <v>8.56</v>
      </c>
      <c r="AD127" s="21">
        <v>36.25</v>
      </c>
      <c r="AE127" s="30" t="s">
        <v>185</v>
      </c>
      <c r="AH127" s="63" t="e">
        <f t="shared" si="16"/>
        <v>#N/A</v>
      </c>
      <c r="AI127" s="64" t="e">
        <f t="shared" si="17"/>
        <v>#N/A</v>
      </c>
      <c r="AJ127" s="63" t="e">
        <f t="shared" si="14"/>
        <v>#N/A</v>
      </c>
      <c r="AK127" s="63" t="e">
        <f t="shared" si="15"/>
        <v>#N/A</v>
      </c>
    </row>
    <row r="128" spans="17:37" ht="12.75">
      <c r="Q128" s="88">
        <v>8.7</v>
      </c>
      <c r="R128" s="94">
        <v>0.0012557870370370349</v>
      </c>
      <c r="S128" s="30">
        <v>175</v>
      </c>
      <c r="T128" s="25">
        <v>454</v>
      </c>
      <c r="U128" s="73">
        <v>9.72</v>
      </c>
      <c r="V128" s="73">
        <v>46.56</v>
      </c>
      <c r="W128" s="30" t="s">
        <v>184</v>
      </c>
      <c r="Y128" s="96">
        <v>9.23</v>
      </c>
      <c r="Z128" s="77">
        <v>0.0018663194444444435</v>
      </c>
      <c r="AA128" s="30">
        <v>175</v>
      </c>
      <c r="AB128" s="23">
        <v>398</v>
      </c>
      <c r="AC128" s="21">
        <v>8.6</v>
      </c>
      <c r="AD128" s="21">
        <v>36.48</v>
      </c>
      <c r="AE128" s="30" t="s">
        <v>184</v>
      </c>
      <c r="AH128" s="63" t="e">
        <f t="shared" si="16"/>
        <v>#N/A</v>
      </c>
      <c r="AI128" s="64" t="e">
        <f t="shared" si="17"/>
        <v>#N/A</v>
      </c>
      <c r="AJ128" s="63" t="e">
        <f t="shared" si="14"/>
        <v>#N/A</v>
      </c>
      <c r="AK128" s="63" t="e">
        <f t="shared" si="15"/>
        <v>#N/A</v>
      </c>
    </row>
    <row r="129" spans="17:37" ht="12.75">
      <c r="Q129" s="88">
        <v>8.72</v>
      </c>
      <c r="R129" s="94">
        <v>0.0012592037037037016</v>
      </c>
      <c r="S129" s="30">
        <v>174</v>
      </c>
      <c r="T129" s="25">
        <v>455.96</v>
      </c>
      <c r="U129" s="73">
        <v>9.77</v>
      </c>
      <c r="V129" s="73">
        <v>46.86</v>
      </c>
      <c r="W129" s="30" t="s">
        <v>183</v>
      </c>
      <c r="Y129" s="96">
        <v>9.25</v>
      </c>
      <c r="Z129" s="77">
        <v>0.0018706944444444435</v>
      </c>
      <c r="AA129" s="30">
        <v>174</v>
      </c>
      <c r="AB129" s="23">
        <v>399.56</v>
      </c>
      <c r="AC129" s="21">
        <v>8.64</v>
      </c>
      <c r="AD129" s="21">
        <v>36.71</v>
      </c>
      <c r="AE129" s="30" t="s">
        <v>183</v>
      </c>
      <c r="AH129" s="63" t="e">
        <f t="shared" si="16"/>
        <v>#N/A</v>
      </c>
      <c r="AI129" s="64" t="e">
        <f t="shared" si="17"/>
        <v>#N/A</v>
      </c>
      <c r="AJ129" s="63" t="e">
        <f t="shared" si="14"/>
        <v>#N/A</v>
      </c>
      <c r="AK129" s="63" t="e">
        <f t="shared" si="15"/>
        <v>#N/A</v>
      </c>
    </row>
    <row r="130" spans="17:37" ht="12.75">
      <c r="Q130" s="88">
        <v>8.74</v>
      </c>
      <c r="R130" s="94">
        <v>0.0012626203703703684</v>
      </c>
      <c r="S130" s="30">
        <v>173</v>
      </c>
      <c r="T130" s="25">
        <v>457.92</v>
      </c>
      <c r="U130" s="73">
        <v>9.82</v>
      </c>
      <c r="V130" s="73">
        <v>47.17</v>
      </c>
      <c r="W130" s="30" t="s">
        <v>182</v>
      </c>
      <c r="Y130" s="96">
        <v>9.27</v>
      </c>
      <c r="Z130" s="77">
        <v>0.0018750694444444435</v>
      </c>
      <c r="AA130" s="30">
        <v>173</v>
      </c>
      <c r="AB130" s="23">
        <v>401.12</v>
      </c>
      <c r="AC130" s="21">
        <v>8.68</v>
      </c>
      <c r="AD130" s="21">
        <v>36.94</v>
      </c>
      <c r="AE130" s="30" t="s">
        <v>182</v>
      </c>
      <c r="AH130" s="63" t="e">
        <f t="shared" si="16"/>
        <v>#N/A</v>
      </c>
      <c r="AI130" s="64" t="e">
        <f t="shared" si="17"/>
        <v>#N/A</v>
      </c>
      <c r="AJ130" s="63" t="e">
        <f aca="true" t="shared" si="18" ref="AJ130:AJ193">VLOOKUP(H130,R$1:S$65536,2,0)</f>
        <v>#N/A</v>
      </c>
      <c r="AK130" s="63" t="e">
        <f aca="true" t="shared" si="19" ref="AK130:AK193">VLOOKUP(H130,R$1:S$65536,2,1)-1</f>
        <v>#N/A</v>
      </c>
    </row>
    <row r="131" spans="17:37" ht="12.75">
      <c r="Q131" s="88">
        <v>8.76</v>
      </c>
      <c r="R131" s="94">
        <v>0.0012660370370370351</v>
      </c>
      <c r="S131" s="30">
        <v>172</v>
      </c>
      <c r="T131" s="25">
        <v>459.88</v>
      </c>
      <c r="U131" s="73">
        <v>9.86</v>
      </c>
      <c r="V131" s="73">
        <v>47.47</v>
      </c>
      <c r="W131" s="30" t="s">
        <v>181</v>
      </c>
      <c r="Y131" s="96">
        <v>9.29</v>
      </c>
      <c r="Z131" s="77">
        <v>0.0018794444444444436</v>
      </c>
      <c r="AA131" s="30">
        <v>172</v>
      </c>
      <c r="AB131" s="23">
        <v>402.68</v>
      </c>
      <c r="AC131" s="21">
        <v>8.72</v>
      </c>
      <c r="AD131" s="21">
        <v>37.18</v>
      </c>
      <c r="AE131" s="30" t="s">
        <v>181</v>
      </c>
      <c r="AH131" s="63" t="e">
        <f t="shared" si="16"/>
        <v>#N/A</v>
      </c>
      <c r="AI131" s="64" t="e">
        <f t="shared" si="17"/>
        <v>#N/A</v>
      </c>
      <c r="AJ131" s="63" t="e">
        <f t="shared" si="18"/>
        <v>#N/A</v>
      </c>
      <c r="AK131" s="63" t="e">
        <f t="shared" si="19"/>
        <v>#N/A</v>
      </c>
    </row>
    <row r="132" spans="17:37" ht="12.75">
      <c r="Q132" s="88">
        <v>8.79</v>
      </c>
      <c r="R132" s="94">
        <v>0.001269453703703702</v>
      </c>
      <c r="S132" s="30">
        <v>171</v>
      </c>
      <c r="T132" s="25">
        <v>461.84</v>
      </c>
      <c r="U132" s="73">
        <v>9.91</v>
      </c>
      <c r="V132" s="73">
        <v>47.78</v>
      </c>
      <c r="W132" s="30" t="s">
        <v>180</v>
      </c>
      <c r="Y132" s="96">
        <v>9.31</v>
      </c>
      <c r="Z132" s="77">
        <v>0.0018838194444444436</v>
      </c>
      <c r="AA132" s="30">
        <v>171</v>
      </c>
      <c r="AB132" s="23">
        <v>404.24</v>
      </c>
      <c r="AC132" s="21">
        <v>8.76</v>
      </c>
      <c r="AD132" s="21">
        <v>37.41</v>
      </c>
      <c r="AE132" s="30" t="s">
        <v>180</v>
      </c>
      <c r="AH132" s="63" t="e">
        <f t="shared" si="16"/>
        <v>#N/A</v>
      </c>
      <c r="AI132" s="64" t="e">
        <f t="shared" si="17"/>
        <v>#N/A</v>
      </c>
      <c r="AJ132" s="63" t="e">
        <f t="shared" si="18"/>
        <v>#N/A</v>
      </c>
      <c r="AK132" s="63" t="e">
        <f t="shared" si="19"/>
        <v>#N/A</v>
      </c>
    </row>
    <row r="133" spans="17:37" ht="12.75">
      <c r="Q133" s="88">
        <v>8.81</v>
      </c>
      <c r="R133" s="94">
        <v>0.0012728703703703687</v>
      </c>
      <c r="S133" s="30">
        <v>170</v>
      </c>
      <c r="T133" s="25">
        <v>463.8</v>
      </c>
      <c r="U133" s="73">
        <v>9.96</v>
      </c>
      <c r="V133" s="73">
        <v>48.08</v>
      </c>
      <c r="W133" s="30" t="s">
        <v>179</v>
      </c>
      <c r="Y133" s="96">
        <v>9.33</v>
      </c>
      <c r="Z133" s="77">
        <v>0.0018881944444444436</v>
      </c>
      <c r="AA133" s="30">
        <v>170</v>
      </c>
      <c r="AB133" s="23">
        <v>405.8</v>
      </c>
      <c r="AC133" s="21">
        <v>8.8</v>
      </c>
      <c r="AD133" s="21">
        <v>37.64</v>
      </c>
      <c r="AE133" s="30" t="s">
        <v>179</v>
      </c>
      <c r="AH133" s="63" t="e">
        <f t="shared" si="16"/>
        <v>#N/A</v>
      </c>
      <c r="AI133" s="64" t="e">
        <f t="shared" si="17"/>
        <v>#N/A</v>
      </c>
      <c r="AJ133" s="63" t="e">
        <f t="shared" si="18"/>
        <v>#N/A</v>
      </c>
      <c r="AK133" s="63" t="e">
        <f t="shared" si="19"/>
        <v>#N/A</v>
      </c>
    </row>
    <row r="134" spans="17:37" ht="12.75">
      <c r="Q134" s="88">
        <v>8.83</v>
      </c>
      <c r="R134" s="94">
        <v>0.0012762870370370354</v>
      </c>
      <c r="S134" s="30">
        <v>169</v>
      </c>
      <c r="T134" s="25">
        <v>465.76</v>
      </c>
      <c r="U134" s="73">
        <v>10.01</v>
      </c>
      <c r="V134" s="73">
        <v>48.38</v>
      </c>
      <c r="W134" s="30" t="s">
        <v>178</v>
      </c>
      <c r="Y134" s="96">
        <v>9.35</v>
      </c>
      <c r="Z134" s="77">
        <v>0.0018925694444444437</v>
      </c>
      <c r="AA134" s="30">
        <v>169</v>
      </c>
      <c r="AB134" s="23">
        <v>407.36</v>
      </c>
      <c r="AC134" s="21">
        <v>8.84</v>
      </c>
      <c r="AD134" s="21">
        <v>37.87</v>
      </c>
      <c r="AE134" s="30" t="s">
        <v>178</v>
      </c>
      <c r="AH134" s="63" t="e">
        <f t="shared" si="16"/>
        <v>#N/A</v>
      </c>
      <c r="AI134" s="64" t="e">
        <f t="shared" si="17"/>
        <v>#N/A</v>
      </c>
      <c r="AJ134" s="63" t="e">
        <f t="shared" si="18"/>
        <v>#N/A</v>
      </c>
      <c r="AK134" s="63" t="e">
        <f t="shared" si="19"/>
        <v>#N/A</v>
      </c>
    </row>
    <row r="135" spans="17:37" ht="12.75">
      <c r="Q135" s="88">
        <v>8.85</v>
      </c>
      <c r="R135" s="94">
        <v>0.0012797037037037022</v>
      </c>
      <c r="S135" s="30">
        <v>168</v>
      </c>
      <c r="T135" s="25">
        <v>467.72</v>
      </c>
      <c r="U135" s="73">
        <v>10.06</v>
      </c>
      <c r="V135" s="73">
        <v>48.69</v>
      </c>
      <c r="W135" s="30" t="s">
        <v>177</v>
      </c>
      <c r="Y135" s="96">
        <v>9.37</v>
      </c>
      <c r="Z135" s="77">
        <v>0.0018969444444444437</v>
      </c>
      <c r="AA135" s="30">
        <v>168</v>
      </c>
      <c r="AB135" s="23">
        <v>408.92</v>
      </c>
      <c r="AC135" s="21">
        <v>8.88</v>
      </c>
      <c r="AD135" s="21">
        <v>38.1</v>
      </c>
      <c r="AE135" s="30" t="s">
        <v>177</v>
      </c>
      <c r="AH135" s="63" t="e">
        <f t="shared" si="16"/>
        <v>#N/A</v>
      </c>
      <c r="AI135" s="64" t="e">
        <f t="shared" si="17"/>
        <v>#N/A</v>
      </c>
      <c r="AJ135" s="63" t="e">
        <f t="shared" si="18"/>
        <v>#N/A</v>
      </c>
      <c r="AK135" s="63" t="e">
        <f t="shared" si="19"/>
        <v>#N/A</v>
      </c>
    </row>
    <row r="136" spans="17:37" ht="12.75">
      <c r="Q136" s="88">
        <v>8.87</v>
      </c>
      <c r="R136" s="94">
        <v>0.001283120370370369</v>
      </c>
      <c r="S136" s="30">
        <v>167</v>
      </c>
      <c r="T136" s="25">
        <v>469.68</v>
      </c>
      <c r="U136" s="73">
        <v>10.1</v>
      </c>
      <c r="V136" s="73">
        <v>48.99</v>
      </c>
      <c r="W136" s="30" t="s">
        <v>176</v>
      </c>
      <c r="Y136" s="96">
        <v>9.39</v>
      </c>
      <c r="Z136" s="77">
        <v>0.0019013194444444438</v>
      </c>
      <c r="AA136" s="30">
        <v>167</v>
      </c>
      <c r="AB136" s="23">
        <v>410.48</v>
      </c>
      <c r="AC136" s="21">
        <v>8.92</v>
      </c>
      <c r="AD136" s="21">
        <v>38.34</v>
      </c>
      <c r="AE136" s="30" t="s">
        <v>176</v>
      </c>
      <c r="AH136" s="63" t="e">
        <f t="shared" si="16"/>
        <v>#N/A</v>
      </c>
      <c r="AI136" s="64" t="e">
        <f t="shared" si="17"/>
        <v>#N/A</v>
      </c>
      <c r="AJ136" s="63" t="e">
        <f t="shared" si="18"/>
        <v>#N/A</v>
      </c>
      <c r="AK136" s="63" t="e">
        <f t="shared" si="19"/>
        <v>#N/A</v>
      </c>
    </row>
    <row r="137" spans="17:37" ht="12.75">
      <c r="Q137" s="88">
        <v>8.89</v>
      </c>
      <c r="R137" s="94">
        <v>0.0012865370370370357</v>
      </c>
      <c r="S137" s="30">
        <v>166</v>
      </c>
      <c r="T137" s="25">
        <v>471.64</v>
      </c>
      <c r="U137" s="73">
        <v>10.15</v>
      </c>
      <c r="V137" s="73">
        <v>49.3</v>
      </c>
      <c r="W137" s="30" t="s">
        <v>175</v>
      </c>
      <c r="Y137" s="96">
        <v>9.41</v>
      </c>
      <c r="Z137" s="77">
        <v>0.0019056944444444438</v>
      </c>
      <c r="AA137" s="30">
        <v>166</v>
      </c>
      <c r="AB137" s="23">
        <v>412.04</v>
      </c>
      <c r="AC137" s="21">
        <v>8.96</v>
      </c>
      <c r="AD137" s="21">
        <v>38.57</v>
      </c>
      <c r="AE137" s="30" t="s">
        <v>175</v>
      </c>
      <c r="AH137" s="63" t="e">
        <f t="shared" si="16"/>
        <v>#N/A</v>
      </c>
      <c r="AI137" s="64" t="e">
        <f t="shared" si="17"/>
        <v>#N/A</v>
      </c>
      <c r="AJ137" s="63" t="e">
        <f t="shared" si="18"/>
        <v>#N/A</v>
      </c>
      <c r="AK137" s="63" t="e">
        <f t="shared" si="19"/>
        <v>#N/A</v>
      </c>
    </row>
    <row r="138" spans="17:37" ht="12.75">
      <c r="Q138" s="88">
        <v>8.92</v>
      </c>
      <c r="R138" s="94">
        <v>0.0012899537037037024</v>
      </c>
      <c r="S138" s="30">
        <v>165</v>
      </c>
      <c r="T138" s="25">
        <v>473.6</v>
      </c>
      <c r="U138" s="73">
        <v>10.2</v>
      </c>
      <c r="V138" s="73">
        <v>49.6</v>
      </c>
      <c r="W138" s="30" t="s">
        <v>174</v>
      </c>
      <c r="Y138" s="96">
        <v>9.43</v>
      </c>
      <c r="Z138" s="77">
        <v>0.0019100694444444438</v>
      </c>
      <c r="AA138" s="30">
        <v>165</v>
      </c>
      <c r="AB138" s="23">
        <v>413.6</v>
      </c>
      <c r="AC138" s="21">
        <v>9</v>
      </c>
      <c r="AD138" s="21">
        <v>38.8</v>
      </c>
      <c r="AE138" s="30" t="s">
        <v>174</v>
      </c>
      <c r="AH138" s="63" t="e">
        <f t="shared" si="16"/>
        <v>#N/A</v>
      </c>
      <c r="AI138" s="64" t="e">
        <f t="shared" si="17"/>
        <v>#N/A</v>
      </c>
      <c r="AJ138" s="63" t="e">
        <f t="shared" si="18"/>
        <v>#N/A</v>
      </c>
      <c r="AK138" s="63" t="e">
        <f t="shared" si="19"/>
        <v>#N/A</v>
      </c>
    </row>
    <row r="139" spans="17:37" ht="12.75">
      <c r="Q139" s="88">
        <v>8.94</v>
      </c>
      <c r="R139" s="94">
        <v>0.0012933703703703692</v>
      </c>
      <c r="S139" s="30">
        <v>164</v>
      </c>
      <c r="T139" s="25">
        <v>475.56</v>
      </c>
      <c r="U139" s="73">
        <v>10.25</v>
      </c>
      <c r="V139" s="73">
        <v>49.9</v>
      </c>
      <c r="W139" s="30" t="s">
        <v>173</v>
      </c>
      <c r="Y139" s="96">
        <v>9.45</v>
      </c>
      <c r="Z139" s="77">
        <v>0.0019144444444444439</v>
      </c>
      <c r="AA139" s="30">
        <v>164</v>
      </c>
      <c r="AB139" s="23">
        <v>415.16</v>
      </c>
      <c r="AC139" s="21">
        <v>9.04</v>
      </c>
      <c r="AD139" s="21">
        <v>39.03</v>
      </c>
      <c r="AE139" s="30" t="s">
        <v>173</v>
      </c>
      <c r="AH139" s="63" t="e">
        <f t="shared" si="16"/>
        <v>#N/A</v>
      </c>
      <c r="AI139" s="64" t="e">
        <f t="shared" si="17"/>
        <v>#N/A</v>
      </c>
      <c r="AJ139" s="63" t="e">
        <f t="shared" si="18"/>
        <v>#N/A</v>
      </c>
      <c r="AK139" s="63" t="e">
        <f t="shared" si="19"/>
        <v>#N/A</v>
      </c>
    </row>
    <row r="140" spans="17:37" ht="12.75">
      <c r="Q140" s="88">
        <v>8.96</v>
      </c>
      <c r="R140" s="94">
        <v>0.001296787037037036</v>
      </c>
      <c r="S140" s="30">
        <v>163</v>
      </c>
      <c r="T140" s="25">
        <v>477.52</v>
      </c>
      <c r="U140" s="73">
        <v>10.3</v>
      </c>
      <c r="V140" s="73">
        <v>50.21</v>
      </c>
      <c r="W140" s="30" t="s">
        <v>172</v>
      </c>
      <c r="Y140" s="96">
        <v>9.47</v>
      </c>
      <c r="Z140" s="77">
        <v>0.001918819444444444</v>
      </c>
      <c r="AA140" s="30">
        <v>163</v>
      </c>
      <c r="AB140" s="23">
        <v>416.72</v>
      </c>
      <c r="AC140" s="21">
        <v>9.08</v>
      </c>
      <c r="AD140" s="21">
        <v>39.26</v>
      </c>
      <c r="AE140" s="30" t="s">
        <v>172</v>
      </c>
      <c r="AH140" s="63" t="e">
        <f t="shared" si="16"/>
        <v>#N/A</v>
      </c>
      <c r="AI140" s="64" t="e">
        <f t="shared" si="17"/>
        <v>#N/A</v>
      </c>
      <c r="AJ140" s="63" t="e">
        <f t="shared" si="18"/>
        <v>#N/A</v>
      </c>
      <c r="AK140" s="63" t="e">
        <f t="shared" si="19"/>
        <v>#N/A</v>
      </c>
    </row>
    <row r="141" spans="17:37" ht="12.75">
      <c r="Q141" s="88">
        <v>8.98</v>
      </c>
      <c r="R141" s="94">
        <v>0.0013002037037037027</v>
      </c>
      <c r="S141" s="30">
        <v>162</v>
      </c>
      <c r="T141" s="25">
        <v>479.48</v>
      </c>
      <c r="U141" s="73">
        <v>10.34</v>
      </c>
      <c r="V141" s="73">
        <v>50.51</v>
      </c>
      <c r="W141" s="30" t="s">
        <v>171</v>
      </c>
      <c r="Y141" s="96">
        <v>9.49</v>
      </c>
      <c r="Z141" s="77">
        <v>0.001923194444444444</v>
      </c>
      <c r="AA141" s="30">
        <v>162</v>
      </c>
      <c r="AB141" s="23">
        <v>418.28</v>
      </c>
      <c r="AC141" s="21">
        <v>9.12</v>
      </c>
      <c r="AD141" s="21">
        <v>39.5</v>
      </c>
      <c r="AE141" s="30" t="s">
        <v>171</v>
      </c>
      <c r="AH141" s="63" t="e">
        <f t="shared" si="16"/>
        <v>#N/A</v>
      </c>
      <c r="AI141" s="64" t="e">
        <f t="shared" si="17"/>
        <v>#N/A</v>
      </c>
      <c r="AJ141" s="63" t="e">
        <f t="shared" si="18"/>
        <v>#N/A</v>
      </c>
      <c r="AK141" s="63" t="e">
        <f t="shared" si="19"/>
        <v>#N/A</v>
      </c>
    </row>
    <row r="142" spans="17:37" ht="12.75">
      <c r="Q142" s="88">
        <v>9</v>
      </c>
      <c r="R142" s="94">
        <v>0.0013036203703703695</v>
      </c>
      <c r="S142" s="30">
        <v>161</v>
      </c>
      <c r="T142" s="25">
        <v>481.44</v>
      </c>
      <c r="U142" s="73">
        <v>10.39</v>
      </c>
      <c r="V142" s="73">
        <v>50.82</v>
      </c>
      <c r="W142" s="30" t="s">
        <v>170</v>
      </c>
      <c r="Y142" s="96">
        <v>9.51</v>
      </c>
      <c r="Z142" s="77">
        <v>0.001927569444444444</v>
      </c>
      <c r="AA142" s="30">
        <v>161</v>
      </c>
      <c r="AB142" s="23">
        <v>419.84</v>
      </c>
      <c r="AC142" s="21">
        <v>9.16</v>
      </c>
      <c r="AD142" s="21">
        <v>39.73</v>
      </c>
      <c r="AE142" s="30" t="s">
        <v>170</v>
      </c>
      <c r="AH142" s="63" t="e">
        <f t="shared" si="16"/>
        <v>#N/A</v>
      </c>
      <c r="AI142" s="64" t="e">
        <f t="shared" si="17"/>
        <v>#N/A</v>
      </c>
      <c r="AJ142" s="63" t="e">
        <f t="shared" si="18"/>
        <v>#N/A</v>
      </c>
      <c r="AK142" s="63" t="e">
        <f t="shared" si="19"/>
        <v>#N/A</v>
      </c>
    </row>
    <row r="143" spans="17:37" ht="12.75">
      <c r="Q143" s="88">
        <v>9.02</v>
      </c>
      <c r="R143" s="94">
        <v>0.0013070370370370362</v>
      </c>
      <c r="S143" s="30">
        <v>160</v>
      </c>
      <c r="T143" s="25">
        <v>483.4</v>
      </c>
      <c r="U143" s="73">
        <v>10.44</v>
      </c>
      <c r="V143" s="73">
        <v>51.12</v>
      </c>
      <c r="W143" s="30" t="s">
        <v>169</v>
      </c>
      <c r="Y143" s="96">
        <v>9.53</v>
      </c>
      <c r="Z143" s="77">
        <v>0.001931944444444444</v>
      </c>
      <c r="AA143" s="30">
        <v>160</v>
      </c>
      <c r="AB143" s="23">
        <v>421.4</v>
      </c>
      <c r="AC143" s="21">
        <v>9.2</v>
      </c>
      <c r="AD143" s="21">
        <v>39.96</v>
      </c>
      <c r="AE143" s="30" t="s">
        <v>169</v>
      </c>
      <c r="AH143" s="63" t="e">
        <f t="shared" si="16"/>
        <v>#N/A</v>
      </c>
      <c r="AI143" s="64" t="e">
        <f t="shared" si="17"/>
        <v>#N/A</v>
      </c>
      <c r="AJ143" s="63" t="e">
        <f t="shared" si="18"/>
        <v>#N/A</v>
      </c>
      <c r="AK143" s="63" t="e">
        <f t="shared" si="19"/>
        <v>#N/A</v>
      </c>
    </row>
    <row r="144" spans="17:37" ht="12.75">
      <c r="Q144" s="88">
        <v>9.05</v>
      </c>
      <c r="R144" s="94">
        <v>0.001310453703703703</v>
      </c>
      <c r="S144" s="30">
        <v>159</v>
      </c>
      <c r="T144" s="25">
        <v>485.36</v>
      </c>
      <c r="U144" s="73">
        <v>10.49</v>
      </c>
      <c r="V144" s="73">
        <v>51.42</v>
      </c>
      <c r="W144" s="30" t="s">
        <v>168</v>
      </c>
      <c r="Y144" s="96">
        <v>9.55</v>
      </c>
      <c r="Z144" s="77">
        <v>0.001936319444444444</v>
      </c>
      <c r="AA144" s="30">
        <v>159</v>
      </c>
      <c r="AB144" s="23">
        <v>422.96</v>
      </c>
      <c r="AC144" s="21">
        <v>9.24</v>
      </c>
      <c r="AD144" s="21">
        <v>40.19</v>
      </c>
      <c r="AE144" s="30" t="s">
        <v>168</v>
      </c>
      <c r="AH144" s="63" t="e">
        <f t="shared" si="16"/>
        <v>#N/A</v>
      </c>
      <c r="AI144" s="64" t="e">
        <f t="shared" si="17"/>
        <v>#N/A</v>
      </c>
      <c r="AJ144" s="63" t="e">
        <f t="shared" si="18"/>
        <v>#N/A</v>
      </c>
      <c r="AK144" s="63" t="e">
        <f t="shared" si="19"/>
        <v>#N/A</v>
      </c>
    </row>
    <row r="145" spans="17:37" ht="12.75">
      <c r="Q145" s="88">
        <v>9.07</v>
      </c>
      <c r="R145" s="94">
        <v>0.0013138703703703698</v>
      </c>
      <c r="S145" s="30">
        <v>158</v>
      </c>
      <c r="T145" s="25">
        <v>487.32</v>
      </c>
      <c r="U145" s="73">
        <v>10.54</v>
      </c>
      <c r="V145" s="73">
        <v>51.73</v>
      </c>
      <c r="W145" s="30" t="s">
        <v>167</v>
      </c>
      <c r="Y145" s="96">
        <v>9.58</v>
      </c>
      <c r="Z145" s="77">
        <v>0.001940694444444444</v>
      </c>
      <c r="AA145" s="30">
        <v>158</v>
      </c>
      <c r="AB145" s="23">
        <v>424.52</v>
      </c>
      <c r="AC145" s="21">
        <v>9.28</v>
      </c>
      <c r="AD145" s="21">
        <v>40.42</v>
      </c>
      <c r="AE145" s="30" t="s">
        <v>167</v>
      </c>
      <c r="AH145" s="63" t="e">
        <f t="shared" si="16"/>
        <v>#N/A</v>
      </c>
      <c r="AI145" s="64" t="e">
        <f t="shared" si="17"/>
        <v>#N/A</v>
      </c>
      <c r="AJ145" s="63" t="e">
        <f t="shared" si="18"/>
        <v>#N/A</v>
      </c>
      <c r="AK145" s="63" t="e">
        <f t="shared" si="19"/>
        <v>#N/A</v>
      </c>
    </row>
    <row r="146" spans="17:37" ht="12.75">
      <c r="Q146" s="88">
        <v>9.09</v>
      </c>
      <c r="R146" s="94">
        <v>0.0013172870370370365</v>
      </c>
      <c r="S146" s="30">
        <v>157</v>
      </c>
      <c r="T146" s="25">
        <v>489.28</v>
      </c>
      <c r="U146" s="73">
        <v>10.58</v>
      </c>
      <c r="V146" s="73">
        <v>52.03</v>
      </c>
      <c r="W146" s="30" t="s">
        <v>166</v>
      </c>
      <c r="Y146" s="96">
        <v>9.6</v>
      </c>
      <c r="Z146" s="77">
        <v>0.0019450694444444441</v>
      </c>
      <c r="AA146" s="30">
        <v>157</v>
      </c>
      <c r="AB146" s="23">
        <v>426.08</v>
      </c>
      <c r="AC146" s="21">
        <v>9.32</v>
      </c>
      <c r="AD146" s="21">
        <v>40.66</v>
      </c>
      <c r="AE146" s="30" t="s">
        <v>166</v>
      </c>
      <c r="AH146" s="63" t="e">
        <f t="shared" si="16"/>
        <v>#N/A</v>
      </c>
      <c r="AI146" s="64" t="e">
        <f t="shared" si="17"/>
        <v>#N/A</v>
      </c>
      <c r="AJ146" s="63" t="e">
        <f t="shared" si="18"/>
        <v>#N/A</v>
      </c>
      <c r="AK146" s="63" t="e">
        <f t="shared" si="19"/>
        <v>#N/A</v>
      </c>
    </row>
    <row r="147" spans="17:37" ht="12.75">
      <c r="Q147" s="88">
        <v>9.11</v>
      </c>
      <c r="R147" s="94">
        <v>0.0013207037037037033</v>
      </c>
      <c r="S147" s="30">
        <v>156</v>
      </c>
      <c r="T147" s="25">
        <v>491.24</v>
      </c>
      <c r="U147" s="73">
        <v>10.63</v>
      </c>
      <c r="V147" s="73">
        <v>52.34</v>
      </c>
      <c r="W147" s="30" t="s">
        <v>165</v>
      </c>
      <c r="Y147" s="96">
        <v>9.62</v>
      </c>
      <c r="Z147" s="77">
        <v>0.0019494444444444442</v>
      </c>
      <c r="AA147" s="30">
        <v>156</v>
      </c>
      <c r="AB147" s="23">
        <v>427.64</v>
      </c>
      <c r="AC147" s="21">
        <v>9.36</v>
      </c>
      <c r="AD147" s="21">
        <v>40.89</v>
      </c>
      <c r="AE147" s="30" t="s">
        <v>165</v>
      </c>
      <c r="AH147" s="63" t="e">
        <f t="shared" si="16"/>
        <v>#N/A</v>
      </c>
      <c r="AI147" s="64" t="e">
        <f t="shared" si="17"/>
        <v>#N/A</v>
      </c>
      <c r="AJ147" s="63" t="e">
        <f t="shared" si="18"/>
        <v>#N/A</v>
      </c>
      <c r="AK147" s="63" t="e">
        <f t="shared" si="19"/>
        <v>#N/A</v>
      </c>
    </row>
    <row r="148" spans="17:37" ht="12.75">
      <c r="Q148" s="88">
        <v>9.13</v>
      </c>
      <c r="R148" s="94">
        <v>0.00132412037037037</v>
      </c>
      <c r="S148" s="30">
        <v>155</v>
      </c>
      <c r="T148" s="25">
        <v>493.2</v>
      </c>
      <c r="U148" s="73">
        <v>10.68</v>
      </c>
      <c r="V148" s="73">
        <v>52.64</v>
      </c>
      <c r="W148" s="30" t="s">
        <v>164</v>
      </c>
      <c r="Y148" s="96">
        <v>9.64</v>
      </c>
      <c r="Z148" s="77">
        <v>0.0019538194444444442</v>
      </c>
      <c r="AA148" s="30">
        <v>155</v>
      </c>
      <c r="AB148" s="23">
        <v>429.2</v>
      </c>
      <c r="AC148" s="21">
        <v>9.4</v>
      </c>
      <c r="AD148" s="21">
        <v>41.12</v>
      </c>
      <c r="AE148" s="30" t="s">
        <v>164</v>
      </c>
      <c r="AH148" s="63" t="e">
        <f t="shared" si="16"/>
        <v>#N/A</v>
      </c>
      <c r="AI148" s="64" t="e">
        <f t="shared" si="17"/>
        <v>#N/A</v>
      </c>
      <c r="AJ148" s="63" t="e">
        <f t="shared" si="18"/>
        <v>#N/A</v>
      </c>
      <c r="AK148" s="63" t="e">
        <f t="shared" si="19"/>
        <v>#N/A</v>
      </c>
    </row>
    <row r="149" spans="17:37" ht="12.75">
      <c r="Q149" s="88">
        <v>9.15</v>
      </c>
      <c r="R149" s="94">
        <v>0.0013275370370370368</v>
      </c>
      <c r="S149" s="30">
        <v>154</v>
      </c>
      <c r="T149" s="25">
        <v>495.16</v>
      </c>
      <c r="U149" s="73">
        <v>10.73</v>
      </c>
      <c r="V149" s="73">
        <v>52.94</v>
      </c>
      <c r="W149" s="30" t="s">
        <v>163</v>
      </c>
      <c r="Y149" s="96">
        <v>9.66</v>
      </c>
      <c r="Z149" s="77">
        <v>0.0019581944444444443</v>
      </c>
      <c r="AA149" s="30">
        <v>154</v>
      </c>
      <c r="AB149" s="23">
        <v>430.76</v>
      </c>
      <c r="AC149" s="21">
        <v>9.44</v>
      </c>
      <c r="AD149" s="21">
        <v>41.35</v>
      </c>
      <c r="AE149" s="30" t="s">
        <v>163</v>
      </c>
      <c r="AH149" s="63" t="e">
        <f aca="true" t="shared" si="20" ref="AH149:AH212">VLOOKUP(E149,Q$1:S$65536,3,0)</f>
        <v>#N/A</v>
      </c>
      <c r="AI149" s="64" t="e">
        <f aca="true" t="shared" si="21" ref="AI149:AI212">VLOOKUP(E149,Q$1:S$65536,3,1)-1</f>
        <v>#N/A</v>
      </c>
      <c r="AJ149" s="63" t="e">
        <f t="shared" si="18"/>
        <v>#N/A</v>
      </c>
      <c r="AK149" s="63" t="e">
        <f t="shared" si="19"/>
        <v>#N/A</v>
      </c>
    </row>
    <row r="150" spans="17:37" ht="12.75">
      <c r="Q150" s="88">
        <v>9.18</v>
      </c>
      <c r="R150" s="94">
        <v>0.0013309537037037036</v>
      </c>
      <c r="S150" s="30">
        <v>153</v>
      </c>
      <c r="T150" s="25">
        <v>497.12</v>
      </c>
      <c r="U150" s="73">
        <v>10.78</v>
      </c>
      <c r="V150" s="73">
        <v>53.25</v>
      </c>
      <c r="W150" s="30" t="s">
        <v>162</v>
      </c>
      <c r="Y150" s="96">
        <v>9.68</v>
      </c>
      <c r="Z150" s="77">
        <v>0.0019625694444444443</v>
      </c>
      <c r="AA150" s="30">
        <v>153</v>
      </c>
      <c r="AB150" s="23">
        <v>432.32</v>
      </c>
      <c r="AC150" s="21">
        <v>9.48</v>
      </c>
      <c r="AD150" s="21">
        <v>41.58</v>
      </c>
      <c r="AE150" s="30" t="s">
        <v>162</v>
      </c>
      <c r="AH150" s="63" t="e">
        <f t="shared" si="20"/>
        <v>#N/A</v>
      </c>
      <c r="AI150" s="64" t="e">
        <f t="shared" si="21"/>
        <v>#N/A</v>
      </c>
      <c r="AJ150" s="63" t="e">
        <f t="shared" si="18"/>
        <v>#N/A</v>
      </c>
      <c r="AK150" s="63" t="e">
        <f t="shared" si="19"/>
        <v>#N/A</v>
      </c>
    </row>
    <row r="151" spans="17:37" ht="12.75">
      <c r="Q151" s="88">
        <v>9.2</v>
      </c>
      <c r="R151" s="94">
        <v>0.0013343703703703703</v>
      </c>
      <c r="S151" s="30">
        <v>152</v>
      </c>
      <c r="T151" s="25">
        <v>499.08</v>
      </c>
      <c r="U151" s="73">
        <v>10.82</v>
      </c>
      <c r="V151" s="73">
        <v>53.55</v>
      </c>
      <c r="W151" s="30" t="s">
        <v>161</v>
      </c>
      <c r="Y151" s="96">
        <v>9.7</v>
      </c>
      <c r="Z151" s="77">
        <v>0.0019669444444444443</v>
      </c>
      <c r="AA151" s="30">
        <v>152</v>
      </c>
      <c r="AB151" s="23">
        <v>433.88</v>
      </c>
      <c r="AC151" s="21">
        <v>9.52</v>
      </c>
      <c r="AD151" s="21">
        <v>41.82</v>
      </c>
      <c r="AE151" s="30" t="s">
        <v>161</v>
      </c>
      <c r="AH151" s="63" t="e">
        <f t="shared" si="20"/>
        <v>#N/A</v>
      </c>
      <c r="AI151" s="64" t="e">
        <f t="shared" si="21"/>
        <v>#N/A</v>
      </c>
      <c r="AJ151" s="63" t="e">
        <f t="shared" si="18"/>
        <v>#N/A</v>
      </c>
      <c r="AK151" s="63" t="e">
        <f t="shared" si="19"/>
        <v>#N/A</v>
      </c>
    </row>
    <row r="152" spans="17:37" ht="12.75">
      <c r="Q152" s="88">
        <v>9.22</v>
      </c>
      <c r="R152" s="94">
        <v>0.001337787037037037</v>
      </c>
      <c r="S152" s="30">
        <v>151</v>
      </c>
      <c r="T152" s="25">
        <v>501.04</v>
      </c>
      <c r="U152" s="73">
        <v>10.87</v>
      </c>
      <c r="V152" s="73">
        <v>53.86</v>
      </c>
      <c r="W152" s="30" t="s">
        <v>160</v>
      </c>
      <c r="Y152" s="96">
        <v>9.72</v>
      </c>
      <c r="Z152" s="77">
        <v>0.0019713194444444444</v>
      </c>
      <c r="AA152" s="30">
        <v>151</v>
      </c>
      <c r="AB152" s="23">
        <v>435.44</v>
      </c>
      <c r="AC152" s="21">
        <v>9.56</v>
      </c>
      <c r="AD152" s="21">
        <v>42.05</v>
      </c>
      <c r="AE152" s="30" t="s">
        <v>160</v>
      </c>
      <c r="AH152" s="63" t="e">
        <f t="shared" si="20"/>
        <v>#N/A</v>
      </c>
      <c r="AI152" s="64" t="e">
        <f t="shared" si="21"/>
        <v>#N/A</v>
      </c>
      <c r="AJ152" s="63" t="e">
        <f t="shared" si="18"/>
        <v>#N/A</v>
      </c>
      <c r="AK152" s="63" t="e">
        <f t="shared" si="19"/>
        <v>#N/A</v>
      </c>
    </row>
    <row r="153" spans="17:37" ht="12.75">
      <c r="Q153" s="87">
        <v>9.24</v>
      </c>
      <c r="R153" s="93">
        <v>0.0013412037037037038</v>
      </c>
      <c r="S153" s="30">
        <v>150</v>
      </c>
      <c r="T153" s="24">
        <v>503</v>
      </c>
      <c r="U153" s="74">
        <v>10.92</v>
      </c>
      <c r="V153" s="74">
        <v>54.16</v>
      </c>
      <c r="W153" s="30" t="s">
        <v>159</v>
      </c>
      <c r="Y153" s="95">
        <v>9.74</v>
      </c>
      <c r="Z153" s="76">
        <v>0.0019756944444444444</v>
      </c>
      <c r="AA153" s="30">
        <v>150</v>
      </c>
      <c r="AB153" s="16">
        <v>437</v>
      </c>
      <c r="AC153" s="15">
        <v>9.6</v>
      </c>
      <c r="AD153" s="15">
        <v>42.28</v>
      </c>
      <c r="AE153" s="30" t="s">
        <v>159</v>
      </c>
      <c r="AH153" s="63" t="e">
        <f t="shared" si="20"/>
        <v>#N/A</v>
      </c>
      <c r="AI153" s="64" t="e">
        <f t="shared" si="21"/>
        <v>#N/A</v>
      </c>
      <c r="AJ153" s="63" t="e">
        <f t="shared" si="18"/>
        <v>#N/A</v>
      </c>
      <c r="AK153" s="63" t="e">
        <f t="shared" si="19"/>
        <v>#N/A</v>
      </c>
    </row>
    <row r="154" spans="17:37" ht="12.75">
      <c r="Q154" s="88">
        <v>9.26</v>
      </c>
      <c r="R154" s="94">
        <v>0.0013450000000000033</v>
      </c>
      <c r="S154" s="30">
        <v>149</v>
      </c>
      <c r="T154" s="25">
        <v>504.76</v>
      </c>
      <c r="U154" s="73">
        <v>10.96</v>
      </c>
      <c r="V154" s="73">
        <v>54.43</v>
      </c>
      <c r="W154" s="30" t="s">
        <v>158</v>
      </c>
      <c r="Y154" s="96">
        <v>9.76</v>
      </c>
      <c r="Z154" s="77">
        <v>0.001980555555555546</v>
      </c>
      <c r="AA154" s="30">
        <v>149</v>
      </c>
      <c r="AB154" s="23">
        <v>438.4</v>
      </c>
      <c r="AC154" s="21">
        <v>9.64</v>
      </c>
      <c r="AD154" s="21">
        <v>42.49</v>
      </c>
      <c r="AE154" s="30" t="s">
        <v>158</v>
      </c>
      <c r="AH154" s="63" t="e">
        <f t="shared" si="20"/>
        <v>#N/A</v>
      </c>
      <c r="AI154" s="64" t="e">
        <f t="shared" si="21"/>
        <v>#N/A</v>
      </c>
      <c r="AJ154" s="63" t="e">
        <f t="shared" si="18"/>
        <v>#N/A</v>
      </c>
      <c r="AK154" s="63" t="e">
        <f t="shared" si="19"/>
        <v>#N/A</v>
      </c>
    </row>
    <row r="155" spans="17:37" ht="12.75">
      <c r="Q155" s="88">
        <v>9.29</v>
      </c>
      <c r="R155" s="94">
        <v>0.0013487962962962995</v>
      </c>
      <c r="S155" s="30">
        <v>148</v>
      </c>
      <c r="T155" s="25">
        <v>506.52</v>
      </c>
      <c r="U155" s="73">
        <v>11.01</v>
      </c>
      <c r="V155" s="73">
        <v>54.71</v>
      </c>
      <c r="W155" s="30" t="s">
        <v>157</v>
      </c>
      <c r="Y155" s="96">
        <v>9.79</v>
      </c>
      <c r="Z155" s="77">
        <v>0.0019854166666666575</v>
      </c>
      <c r="AA155" s="30">
        <v>148</v>
      </c>
      <c r="AB155" s="23">
        <v>439.81</v>
      </c>
      <c r="AC155" s="21">
        <v>9.67</v>
      </c>
      <c r="AD155" s="21">
        <v>42.7</v>
      </c>
      <c r="AE155" s="30" t="s">
        <v>157</v>
      </c>
      <c r="AH155" s="63" t="e">
        <f t="shared" si="20"/>
        <v>#N/A</v>
      </c>
      <c r="AI155" s="64" t="e">
        <f t="shared" si="21"/>
        <v>#N/A</v>
      </c>
      <c r="AJ155" s="63" t="e">
        <f t="shared" si="18"/>
        <v>#N/A</v>
      </c>
      <c r="AK155" s="63" t="e">
        <f t="shared" si="19"/>
        <v>#N/A</v>
      </c>
    </row>
    <row r="156" spans="17:37" ht="12.75">
      <c r="Q156" s="88">
        <v>9.31</v>
      </c>
      <c r="R156" s="94">
        <v>0.0013525925925925958</v>
      </c>
      <c r="S156" s="30">
        <v>147</v>
      </c>
      <c r="T156" s="25">
        <v>508.28</v>
      </c>
      <c r="U156" s="73">
        <v>11.05</v>
      </c>
      <c r="V156" s="73">
        <v>54.98</v>
      </c>
      <c r="W156" s="30" t="s">
        <v>156</v>
      </c>
      <c r="Y156" s="96">
        <v>9.81</v>
      </c>
      <c r="Z156" s="77">
        <v>0.0019902777777777688</v>
      </c>
      <c r="AA156" s="30">
        <v>147</v>
      </c>
      <c r="AB156" s="23">
        <v>441.21</v>
      </c>
      <c r="AC156" s="21">
        <v>9.71</v>
      </c>
      <c r="AD156" s="21">
        <v>42.91</v>
      </c>
      <c r="AE156" s="30" t="s">
        <v>156</v>
      </c>
      <c r="AH156" s="63" t="e">
        <f t="shared" si="20"/>
        <v>#N/A</v>
      </c>
      <c r="AI156" s="64" t="e">
        <f t="shared" si="21"/>
        <v>#N/A</v>
      </c>
      <c r="AJ156" s="63" t="e">
        <f t="shared" si="18"/>
        <v>#N/A</v>
      </c>
      <c r="AK156" s="63" t="e">
        <f t="shared" si="19"/>
        <v>#N/A</v>
      </c>
    </row>
    <row r="157" spans="17:37" ht="12.75">
      <c r="Q157" s="88">
        <v>9.34</v>
      </c>
      <c r="R157" s="94">
        <v>0.001356388888888892</v>
      </c>
      <c r="S157" s="30">
        <v>146</v>
      </c>
      <c r="T157" s="25">
        <v>510.04</v>
      </c>
      <c r="U157" s="73">
        <v>11.09</v>
      </c>
      <c r="V157" s="73">
        <v>55.25</v>
      </c>
      <c r="W157" s="30" t="s">
        <v>155</v>
      </c>
      <c r="Y157" s="96">
        <v>9.83</v>
      </c>
      <c r="Z157" s="77">
        <v>0.00199513888888888</v>
      </c>
      <c r="AA157" s="30">
        <v>146</v>
      </c>
      <c r="AB157" s="23">
        <v>442.62</v>
      </c>
      <c r="AC157" s="21">
        <v>9.74</v>
      </c>
      <c r="AD157" s="21">
        <v>43.12</v>
      </c>
      <c r="AE157" s="30" t="s">
        <v>155</v>
      </c>
      <c r="AH157" s="63" t="e">
        <f t="shared" si="20"/>
        <v>#N/A</v>
      </c>
      <c r="AI157" s="64" t="e">
        <f t="shared" si="21"/>
        <v>#N/A</v>
      </c>
      <c r="AJ157" s="63" t="e">
        <f t="shared" si="18"/>
        <v>#N/A</v>
      </c>
      <c r="AK157" s="63" t="e">
        <f t="shared" si="19"/>
        <v>#N/A</v>
      </c>
    </row>
    <row r="158" spans="17:37" ht="12.75">
      <c r="Q158" s="88">
        <v>9.36</v>
      </c>
      <c r="R158" s="94">
        <v>0.0013601851851851882</v>
      </c>
      <c r="S158" s="30">
        <v>145</v>
      </c>
      <c r="T158" s="25">
        <v>511.8</v>
      </c>
      <c r="U158" s="73">
        <v>11.14</v>
      </c>
      <c r="V158" s="73">
        <v>55.53</v>
      </c>
      <c r="W158" s="30" t="s">
        <v>154</v>
      </c>
      <c r="Y158" s="96">
        <v>9.85</v>
      </c>
      <c r="Z158" s="77">
        <v>0.0019999999999999914</v>
      </c>
      <c r="AA158" s="30">
        <v>145</v>
      </c>
      <c r="AB158" s="23">
        <v>444.02</v>
      </c>
      <c r="AC158" s="21">
        <v>9.78</v>
      </c>
      <c r="AD158" s="21">
        <v>43.32</v>
      </c>
      <c r="AE158" s="30" t="s">
        <v>154</v>
      </c>
      <c r="AH158" s="63" t="e">
        <f t="shared" si="20"/>
        <v>#N/A</v>
      </c>
      <c r="AI158" s="64" t="e">
        <f t="shared" si="21"/>
        <v>#N/A</v>
      </c>
      <c r="AJ158" s="63" t="e">
        <f t="shared" si="18"/>
        <v>#N/A</v>
      </c>
      <c r="AK158" s="63" t="e">
        <f t="shared" si="19"/>
        <v>#N/A</v>
      </c>
    </row>
    <row r="159" spans="17:37" ht="12.75">
      <c r="Q159" s="88">
        <v>9.38</v>
      </c>
      <c r="R159" s="94">
        <v>0.0013639814814814845</v>
      </c>
      <c r="S159" s="30">
        <v>144</v>
      </c>
      <c r="T159" s="25">
        <v>513.56</v>
      </c>
      <c r="U159" s="73">
        <v>11.18</v>
      </c>
      <c r="V159" s="73">
        <v>55.8</v>
      </c>
      <c r="W159" s="30" t="s">
        <v>153</v>
      </c>
      <c r="Y159" s="96">
        <v>9.88</v>
      </c>
      <c r="Z159" s="77">
        <v>0.0020048611111111027</v>
      </c>
      <c r="AA159" s="30">
        <v>144</v>
      </c>
      <c r="AB159" s="23">
        <v>445.42</v>
      </c>
      <c r="AC159" s="21">
        <v>9.82</v>
      </c>
      <c r="AD159" s="21">
        <v>43.53</v>
      </c>
      <c r="AE159" s="30" t="s">
        <v>153</v>
      </c>
      <c r="AH159" s="63" t="e">
        <f t="shared" si="20"/>
        <v>#N/A</v>
      </c>
      <c r="AI159" s="64" t="e">
        <f t="shared" si="21"/>
        <v>#N/A</v>
      </c>
      <c r="AJ159" s="63" t="e">
        <f t="shared" si="18"/>
        <v>#N/A</v>
      </c>
      <c r="AK159" s="63" t="e">
        <f t="shared" si="19"/>
        <v>#N/A</v>
      </c>
    </row>
    <row r="160" spans="17:37" ht="12.75">
      <c r="Q160" s="88">
        <v>9.41</v>
      </c>
      <c r="R160" s="94">
        <v>0.0013677777777777807</v>
      </c>
      <c r="S160" s="30">
        <v>143</v>
      </c>
      <c r="T160" s="25">
        <v>515.32</v>
      </c>
      <c r="U160" s="73">
        <v>11.22</v>
      </c>
      <c r="V160" s="73">
        <v>56.08</v>
      </c>
      <c r="W160" s="30" t="s">
        <v>152</v>
      </c>
      <c r="Y160" s="96">
        <v>9.9</v>
      </c>
      <c r="Z160" s="77">
        <v>0.002009722222222214</v>
      </c>
      <c r="AA160" s="30">
        <v>143</v>
      </c>
      <c r="AB160" s="23">
        <v>446.83</v>
      </c>
      <c r="AC160" s="21">
        <v>9.85</v>
      </c>
      <c r="AD160" s="21">
        <v>43.74</v>
      </c>
      <c r="AE160" s="30" t="s">
        <v>152</v>
      </c>
      <c r="AH160" s="63" t="e">
        <f t="shared" si="20"/>
        <v>#N/A</v>
      </c>
      <c r="AI160" s="64" t="e">
        <f t="shared" si="21"/>
        <v>#N/A</v>
      </c>
      <c r="AJ160" s="63" t="e">
        <f t="shared" si="18"/>
        <v>#N/A</v>
      </c>
      <c r="AK160" s="63" t="e">
        <f t="shared" si="19"/>
        <v>#N/A</v>
      </c>
    </row>
    <row r="161" spans="17:37" ht="12.75">
      <c r="Q161" s="88">
        <v>9.43</v>
      </c>
      <c r="R161" s="94">
        <v>0.001371574074074077</v>
      </c>
      <c r="S161" s="30">
        <v>142</v>
      </c>
      <c r="T161" s="25">
        <v>517.08</v>
      </c>
      <c r="U161" s="73">
        <v>11.27</v>
      </c>
      <c r="V161" s="73">
        <v>56.35</v>
      </c>
      <c r="W161" s="30" t="s">
        <v>151</v>
      </c>
      <c r="Y161" s="96">
        <v>9.92</v>
      </c>
      <c r="Z161" s="77">
        <v>0.0020145833333333253</v>
      </c>
      <c r="AA161" s="30">
        <v>142</v>
      </c>
      <c r="AB161" s="23">
        <v>448.23</v>
      </c>
      <c r="AC161" s="21">
        <v>9.89</v>
      </c>
      <c r="AD161" s="21">
        <v>43.95</v>
      </c>
      <c r="AE161" s="30" t="s">
        <v>151</v>
      </c>
      <c r="AH161" s="63" t="e">
        <f t="shared" si="20"/>
        <v>#N/A</v>
      </c>
      <c r="AI161" s="64" t="e">
        <f t="shared" si="21"/>
        <v>#N/A</v>
      </c>
      <c r="AJ161" s="63" t="e">
        <f t="shared" si="18"/>
        <v>#N/A</v>
      </c>
      <c r="AK161" s="63" t="e">
        <f t="shared" si="19"/>
        <v>#N/A</v>
      </c>
    </row>
    <row r="162" spans="17:37" ht="12.75">
      <c r="Q162" s="88">
        <v>9.46</v>
      </c>
      <c r="R162" s="94">
        <v>0.0013753703703703732</v>
      </c>
      <c r="S162" s="30">
        <v>141</v>
      </c>
      <c r="T162" s="25">
        <v>518.84</v>
      </c>
      <c r="U162" s="73">
        <v>11.31</v>
      </c>
      <c r="V162" s="73">
        <v>56.62</v>
      </c>
      <c r="W162" s="30" t="s">
        <v>150</v>
      </c>
      <c r="Y162" s="96">
        <v>9.95</v>
      </c>
      <c r="Z162" s="77">
        <v>0.0020194444444444366</v>
      </c>
      <c r="AA162" s="30">
        <v>141</v>
      </c>
      <c r="AB162" s="23">
        <v>449.64</v>
      </c>
      <c r="AC162" s="21">
        <v>9.92</v>
      </c>
      <c r="AD162" s="21">
        <v>44.16</v>
      </c>
      <c r="AE162" s="30" t="s">
        <v>150</v>
      </c>
      <c r="AH162" s="63" t="e">
        <f t="shared" si="20"/>
        <v>#N/A</v>
      </c>
      <c r="AI162" s="64" t="e">
        <f t="shared" si="21"/>
        <v>#N/A</v>
      </c>
      <c r="AJ162" s="63" t="e">
        <f t="shared" si="18"/>
        <v>#N/A</v>
      </c>
      <c r="AK162" s="63" t="e">
        <f t="shared" si="19"/>
        <v>#N/A</v>
      </c>
    </row>
    <row r="163" spans="17:37" ht="12.75">
      <c r="Q163" s="88">
        <v>9.48</v>
      </c>
      <c r="R163" s="94">
        <v>0.0013791666666666694</v>
      </c>
      <c r="S163" s="30">
        <v>140</v>
      </c>
      <c r="T163" s="25">
        <v>520.6</v>
      </c>
      <c r="U163" s="73">
        <v>11.35</v>
      </c>
      <c r="V163" s="73">
        <v>56.9</v>
      </c>
      <c r="W163" s="30" t="s">
        <v>149</v>
      </c>
      <c r="Y163" s="96">
        <v>9.97</v>
      </c>
      <c r="Z163" s="77">
        <v>0.002024305555555548</v>
      </c>
      <c r="AA163" s="30">
        <v>140</v>
      </c>
      <c r="AB163" s="23">
        <v>451.04</v>
      </c>
      <c r="AC163" s="21">
        <v>9.96</v>
      </c>
      <c r="AD163" s="21">
        <v>44.37</v>
      </c>
      <c r="AE163" s="30" t="s">
        <v>149</v>
      </c>
      <c r="AH163" s="63" t="e">
        <f t="shared" si="20"/>
        <v>#N/A</v>
      </c>
      <c r="AI163" s="64" t="e">
        <f t="shared" si="21"/>
        <v>#N/A</v>
      </c>
      <c r="AJ163" s="63" t="e">
        <f t="shared" si="18"/>
        <v>#N/A</v>
      </c>
      <c r="AK163" s="63" t="e">
        <f t="shared" si="19"/>
        <v>#N/A</v>
      </c>
    </row>
    <row r="164" spans="17:37" ht="12.75">
      <c r="Q164" s="88">
        <v>9.5</v>
      </c>
      <c r="R164" s="94">
        <v>0.0013829629629629656</v>
      </c>
      <c r="S164" s="30">
        <v>139</v>
      </c>
      <c r="T164" s="25">
        <v>522.36</v>
      </c>
      <c r="U164" s="73">
        <v>11.4</v>
      </c>
      <c r="V164" s="73">
        <v>57.17</v>
      </c>
      <c r="W164" s="30" t="s">
        <v>148</v>
      </c>
      <c r="Y164" s="96">
        <v>9.99</v>
      </c>
      <c r="Z164" s="77">
        <v>0.002029166666666659</v>
      </c>
      <c r="AA164" s="30">
        <v>139</v>
      </c>
      <c r="AB164" s="23">
        <v>452.44</v>
      </c>
      <c r="AC164" s="21">
        <v>10</v>
      </c>
      <c r="AD164" s="21">
        <v>44.58</v>
      </c>
      <c r="AE164" s="30" t="s">
        <v>148</v>
      </c>
      <c r="AH164" s="63" t="e">
        <f t="shared" si="20"/>
        <v>#N/A</v>
      </c>
      <c r="AI164" s="64" t="e">
        <f t="shared" si="21"/>
        <v>#N/A</v>
      </c>
      <c r="AJ164" s="63" t="e">
        <f t="shared" si="18"/>
        <v>#N/A</v>
      </c>
      <c r="AK164" s="63" t="e">
        <f t="shared" si="19"/>
        <v>#N/A</v>
      </c>
    </row>
    <row r="165" spans="17:37" ht="12.75">
      <c r="Q165" s="88">
        <v>9.53</v>
      </c>
      <c r="R165" s="94">
        <v>0.0013867592592592618</v>
      </c>
      <c r="S165" s="30">
        <v>138</v>
      </c>
      <c r="T165" s="25">
        <v>524.12</v>
      </c>
      <c r="U165" s="73">
        <v>11.44</v>
      </c>
      <c r="V165" s="73">
        <v>57.44</v>
      </c>
      <c r="W165" s="30" t="s">
        <v>147</v>
      </c>
      <c r="Y165" s="96">
        <v>10.01</v>
      </c>
      <c r="Z165" s="77">
        <v>0.0020340277777777705</v>
      </c>
      <c r="AA165" s="30">
        <v>138</v>
      </c>
      <c r="AB165" s="23">
        <v>453.85</v>
      </c>
      <c r="AC165" s="21">
        <v>10.03</v>
      </c>
      <c r="AD165" s="21">
        <v>44.79</v>
      </c>
      <c r="AE165" s="30" t="s">
        <v>147</v>
      </c>
      <c r="AH165" s="63" t="e">
        <f t="shared" si="20"/>
        <v>#N/A</v>
      </c>
      <c r="AI165" s="64" t="e">
        <f t="shared" si="21"/>
        <v>#N/A</v>
      </c>
      <c r="AJ165" s="63" t="e">
        <f t="shared" si="18"/>
        <v>#N/A</v>
      </c>
      <c r="AK165" s="63" t="e">
        <f t="shared" si="19"/>
        <v>#N/A</v>
      </c>
    </row>
    <row r="166" spans="17:37" ht="12.75">
      <c r="Q166" s="88">
        <v>9.55</v>
      </c>
      <c r="R166" s="94">
        <v>0.001390555555555558</v>
      </c>
      <c r="S166" s="30">
        <v>137</v>
      </c>
      <c r="T166" s="25">
        <v>525.88</v>
      </c>
      <c r="U166" s="73">
        <v>11.48</v>
      </c>
      <c r="V166" s="73">
        <v>57.72</v>
      </c>
      <c r="W166" s="30" t="s">
        <v>146</v>
      </c>
      <c r="Y166" s="96">
        <v>10.04</v>
      </c>
      <c r="Z166" s="77">
        <v>0.0020388888888888818</v>
      </c>
      <c r="AA166" s="30">
        <v>137</v>
      </c>
      <c r="AB166" s="23">
        <v>455.25</v>
      </c>
      <c r="AC166" s="21">
        <v>10.07</v>
      </c>
      <c r="AD166" s="21">
        <v>44.99</v>
      </c>
      <c r="AE166" s="30" t="s">
        <v>146</v>
      </c>
      <c r="AH166" s="63" t="e">
        <f t="shared" si="20"/>
        <v>#N/A</v>
      </c>
      <c r="AI166" s="64" t="e">
        <f t="shared" si="21"/>
        <v>#N/A</v>
      </c>
      <c r="AJ166" s="63" t="e">
        <f t="shared" si="18"/>
        <v>#N/A</v>
      </c>
      <c r="AK166" s="63" t="e">
        <f t="shared" si="19"/>
        <v>#N/A</v>
      </c>
    </row>
    <row r="167" spans="17:37" ht="12.75">
      <c r="Q167" s="88">
        <v>9.58</v>
      </c>
      <c r="R167" s="94">
        <v>0.0013943518518518543</v>
      </c>
      <c r="S167" s="30">
        <v>136</v>
      </c>
      <c r="T167" s="25">
        <v>527.64</v>
      </c>
      <c r="U167" s="73">
        <v>11.52</v>
      </c>
      <c r="V167" s="73">
        <v>57.99</v>
      </c>
      <c r="W167" s="30" t="s">
        <v>145</v>
      </c>
      <c r="Y167" s="96">
        <v>10.06</v>
      </c>
      <c r="Z167" s="77">
        <v>0.002043749999999993</v>
      </c>
      <c r="AA167" s="30">
        <v>136</v>
      </c>
      <c r="AB167" s="23">
        <v>456.66</v>
      </c>
      <c r="AC167" s="21">
        <v>10.1</v>
      </c>
      <c r="AD167" s="21">
        <v>45.2</v>
      </c>
      <c r="AE167" s="30" t="s">
        <v>145</v>
      </c>
      <c r="AH167" s="63" t="e">
        <f t="shared" si="20"/>
        <v>#N/A</v>
      </c>
      <c r="AI167" s="64" t="e">
        <f t="shared" si="21"/>
        <v>#N/A</v>
      </c>
      <c r="AJ167" s="63" t="e">
        <f t="shared" si="18"/>
        <v>#N/A</v>
      </c>
      <c r="AK167" s="63" t="e">
        <f t="shared" si="19"/>
        <v>#N/A</v>
      </c>
    </row>
    <row r="168" spans="17:37" ht="12.75">
      <c r="Q168" s="88">
        <v>9.6</v>
      </c>
      <c r="R168" s="94">
        <v>0.0013981481481481505</v>
      </c>
      <c r="S168" s="30">
        <v>135</v>
      </c>
      <c r="T168" s="25">
        <v>529.4</v>
      </c>
      <c r="U168" s="73">
        <v>11.57</v>
      </c>
      <c r="V168" s="73">
        <v>58.26</v>
      </c>
      <c r="W168" s="30" t="s">
        <v>144</v>
      </c>
      <c r="Y168" s="96">
        <v>10.08</v>
      </c>
      <c r="Z168" s="77">
        <v>0.0020486111111111044</v>
      </c>
      <c r="AA168" s="30">
        <v>135</v>
      </c>
      <c r="AB168" s="23">
        <v>458.06</v>
      </c>
      <c r="AC168" s="21">
        <v>10.14</v>
      </c>
      <c r="AD168" s="21">
        <v>45.41</v>
      </c>
      <c r="AE168" s="30" t="s">
        <v>144</v>
      </c>
      <c r="AH168" s="63" t="e">
        <f t="shared" si="20"/>
        <v>#N/A</v>
      </c>
      <c r="AI168" s="64" t="e">
        <f t="shared" si="21"/>
        <v>#N/A</v>
      </c>
      <c r="AJ168" s="63" t="e">
        <f t="shared" si="18"/>
        <v>#N/A</v>
      </c>
      <c r="AK168" s="63" t="e">
        <f t="shared" si="19"/>
        <v>#N/A</v>
      </c>
    </row>
    <row r="169" spans="17:37" ht="12.75">
      <c r="Q169" s="88">
        <v>9.62</v>
      </c>
      <c r="R169" s="94">
        <v>0.0014019444444444468</v>
      </c>
      <c r="S169" s="30">
        <v>134</v>
      </c>
      <c r="T169" s="25">
        <v>531.16</v>
      </c>
      <c r="U169" s="73">
        <v>11.61</v>
      </c>
      <c r="V169" s="73">
        <v>58.54</v>
      </c>
      <c r="W169" s="30" t="s">
        <v>143</v>
      </c>
      <c r="Y169" s="96">
        <v>10.1</v>
      </c>
      <c r="Z169" s="77">
        <v>0.0020534722222222157</v>
      </c>
      <c r="AA169" s="30">
        <v>134</v>
      </c>
      <c r="AB169" s="23">
        <v>459.46</v>
      </c>
      <c r="AC169" s="21">
        <v>10.18</v>
      </c>
      <c r="AD169" s="21">
        <v>45.62</v>
      </c>
      <c r="AE169" s="30" t="s">
        <v>143</v>
      </c>
      <c r="AH169" s="63" t="e">
        <f t="shared" si="20"/>
        <v>#N/A</v>
      </c>
      <c r="AI169" s="64" t="e">
        <f t="shared" si="21"/>
        <v>#N/A</v>
      </c>
      <c r="AJ169" s="63" t="e">
        <f t="shared" si="18"/>
        <v>#N/A</v>
      </c>
      <c r="AK169" s="63" t="e">
        <f t="shared" si="19"/>
        <v>#N/A</v>
      </c>
    </row>
    <row r="170" spans="17:37" ht="12.75">
      <c r="Q170" s="88">
        <v>9.65</v>
      </c>
      <c r="R170" s="94">
        <v>0.001405740740740743</v>
      </c>
      <c r="S170" s="30">
        <v>133</v>
      </c>
      <c r="T170" s="25">
        <v>532.92</v>
      </c>
      <c r="U170" s="73">
        <v>11.65</v>
      </c>
      <c r="V170" s="73">
        <v>58.81</v>
      </c>
      <c r="W170" s="30" t="s">
        <v>142</v>
      </c>
      <c r="Y170" s="96">
        <v>10.13</v>
      </c>
      <c r="Z170" s="77">
        <v>0.002058333333333327</v>
      </c>
      <c r="AA170" s="30">
        <v>133</v>
      </c>
      <c r="AB170" s="23">
        <v>460.87</v>
      </c>
      <c r="AC170" s="21">
        <v>10.21</v>
      </c>
      <c r="AD170" s="21">
        <v>45.83</v>
      </c>
      <c r="AE170" s="30" t="s">
        <v>142</v>
      </c>
      <c r="AH170" s="63" t="e">
        <f t="shared" si="20"/>
        <v>#N/A</v>
      </c>
      <c r="AI170" s="64" t="e">
        <f t="shared" si="21"/>
        <v>#N/A</v>
      </c>
      <c r="AJ170" s="63" t="e">
        <f t="shared" si="18"/>
        <v>#N/A</v>
      </c>
      <c r="AK170" s="63" t="e">
        <f t="shared" si="19"/>
        <v>#N/A</v>
      </c>
    </row>
    <row r="171" spans="17:37" ht="12.75">
      <c r="Q171" s="88">
        <v>9.67</v>
      </c>
      <c r="R171" s="94">
        <v>0.0014095370370370392</v>
      </c>
      <c r="S171" s="30">
        <v>132</v>
      </c>
      <c r="T171" s="25">
        <v>534.68</v>
      </c>
      <c r="U171" s="73">
        <v>11.7</v>
      </c>
      <c r="V171" s="73">
        <v>59.08</v>
      </c>
      <c r="W171" s="30" t="s">
        <v>141</v>
      </c>
      <c r="Y171" s="96">
        <v>10.15</v>
      </c>
      <c r="Z171" s="77">
        <v>0.0020631944444444382</v>
      </c>
      <c r="AA171" s="30">
        <v>132</v>
      </c>
      <c r="AB171" s="23">
        <v>462.27</v>
      </c>
      <c r="AC171" s="21">
        <v>10.25</v>
      </c>
      <c r="AD171" s="21">
        <v>46.04</v>
      </c>
      <c r="AE171" s="30" t="s">
        <v>141</v>
      </c>
      <c r="AH171" s="63" t="e">
        <f t="shared" si="20"/>
        <v>#N/A</v>
      </c>
      <c r="AI171" s="64" t="e">
        <f t="shared" si="21"/>
        <v>#N/A</v>
      </c>
      <c r="AJ171" s="63" t="e">
        <f t="shared" si="18"/>
        <v>#N/A</v>
      </c>
      <c r="AK171" s="63" t="e">
        <f t="shared" si="19"/>
        <v>#N/A</v>
      </c>
    </row>
    <row r="172" spans="17:37" ht="12.75">
      <c r="Q172" s="88">
        <v>9.7</v>
      </c>
      <c r="R172" s="94">
        <v>0.0014133333333333355</v>
      </c>
      <c r="S172" s="30">
        <v>131</v>
      </c>
      <c r="T172" s="25">
        <v>536.44</v>
      </c>
      <c r="U172" s="73">
        <v>11.74</v>
      </c>
      <c r="V172" s="73">
        <v>59.36</v>
      </c>
      <c r="W172" s="30" t="s">
        <v>140</v>
      </c>
      <c r="Y172" s="96">
        <v>10.17</v>
      </c>
      <c r="Z172" s="77">
        <v>0.0020680555555555495</v>
      </c>
      <c r="AA172" s="30">
        <v>131</v>
      </c>
      <c r="AB172" s="23">
        <v>463.68</v>
      </c>
      <c r="AC172" s="21">
        <v>10.28</v>
      </c>
      <c r="AD172" s="21">
        <v>46.25</v>
      </c>
      <c r="AE172" s="30" t="s">
        <v>140</v>
      </c>
      <c r="AH172" s="63" t="e">
        <f t="shared" si="20"/>
        <v>#N/A</v>
      </c>
      <c r="AI172" s="64" t="e">
        <f t="shared" si="21"/>
        <v>#N/A</v>
      </c>
      <c r="AJ172" s="63" t="e">
        <f t="shared" si="18"/>
        <v>#N/A</v>
      </c>
      <c r="AK172" s="63" t="e">
        <f t="shared" si="19"/>
        <v>#N/A</v>
      </c>
    </row>
    <row r="173" spans="17:37" ht="12.75">
      <c r="Q173" s="88">
        <v>9.72</v>
      </c>
      <c r="R173" s="94">
        <v>0.0014171296296296317</v>
      </c>
      <c r="S173" s="30">
        <v>130</v>
      </c>
      <c r="T173" s="25">
        <v>538.2</v>
      </c>
      <c r="U173" s="73">
        <v>11.78</v>
      </c>
      <c r="V173" s="73">
        <v>59.63</v>
      </c>
      <c r="W173" s="30" t="s">
        <v>139</v>
      </c>
      <c r="Y173" s="96">
        <v>10.2</v>
      </c>
      <c r="Z173" s="77">
        <v>0.002072916666666661</v>
      </c>
      <c r="AA173" s="30">
        <v>130</v>
      </c>
      <c r="AB173" s="23">
        <v>465.08</v>
      </c>
      <c r="AC173" s="21">
        <v>10.32</v>
      </c>
      <c r="AD173" s="21">
        <v>46.46</v>
      </c>
      <c r="AE173" s="30" t="s">
        <v>139</v>
      </c>
      <c r="AH173" s="63" t="e">
        <f t="shared" si="20"/>
        <v>#N/A</v>
      </c>
      <c r="AI173" s="64" t="e">
        <f t="shared" si="21"/>
        <v>#N/A</v>
      </c>
      <c r="AJ173" s="63" t="e">
        <f t="shared" si="18"/>
        <v>#N/A</v>
      </c>
      <c r="AK173" s="63" t="e">
        <f t="shared" si="19"/>
        <v>#N/A</v>
      </c>
    </row>
    <row r="174" spans="17:37" ht="12.75">
      <c r="Q174" s="88">
        <v>9.74</v>
      </c>
      <c r="R174" s="94">
        <v>0.001420925925925928</v>
      </c>
      <c r="S174" s="30">
        <v>129</v>
      </c>
      <c r="T174" s="25">
        <v>539.96</v>
      </c>
      <c r="U174" s="73">
        <v>11.83</v>
      </c>
      <c r="V174" s="73">
        <v>59.91</v>
      </c>
      <c r="W174" s="30" t="s">
        <v>138</v>
      </c>
      <c r="Y174" s="96">
        <v>10.22</v>
      </c>
      <c r="Z174" s="77">
        <v>0.002077777777777772</v>
      </c>
      <c r="AA174" s="30">
        <v>129</v>
      </c>
      <c r="AB174" s="23">
        <v>466.48</v>
      </c>
      <c r="AC174" s="21">
        <v>10.36</v>
      </c>
      <c r="AD174" s="21">
        <v>46.66</v>
      </c>
      <c r="AE174" s="30" t="s">
        <v>138</v>
      </c>
      <c r="AH174" s="63" t="e">
        <f t="shared" si="20"/>
        <v>#N/A</v>
      </c>
      <c r="AI174" s="64" t="e">
        <f t="shared" si="21"/>
        <v>#N/A</v>
      </c>
      <c r="AJ174" s="63" t="e">
        <f t="shared" si="18"/>
        <v>#N/A</v>
      </c>
      <c r="AK174" s="63" t="e">
        <f t="shared" si="19"/>
        <v>#N/A</v>
      </c>
    </row>
    <row r="175" spans="17:37" ht="12.75">
      <c r="Q175" s="88">
        <v>9.77</v>
      </c>
      <c r="R175" s="94">
        <v>0.0014247222222222241</v>
      </c>
      <c r="S175" s="30">
        <v>128</v>
      </c>
      <c r="T175" s="25">
        <v>541.72</v>
      </c>
      <c r="U175" s="73">
        <v>11.87</v>
      </c>
      <c r="V175" s="73">
        <v>60.18</v>
      </c>
      <c r="W175" s="30" t="s">
        <v>137</v>
      </c>
      <c r="Y175" s="96">
        <v>10.24</v>
      </c>
      <c r="Z175" s="77">
        <v>0.0020826388888888834</v>
      </c>
      <c r="AA175" s="30">
        <v>128</v>
      </c>
      <c r="AB175" s="23">
        <v>467.89</v>
      </c>
      <c r="AC175" s="21">
        <v>10.39</v>
      </c>
      <c r="AD175" s="21">
        <v>46.87</v>
      </c>
      <c r="AE175" s="30" t="s">
        <v>137</v>
      </c>
      <c r="AH175" s="63" t="e">
        <f t="shared" si="20"/>
        <v>#N/A</v>
      </c>
      <c r="AI175" s="64" t="e">
        <f t="shared" si="21"/>
        <v>#N/A</v>
      </c>
      <c r="AJ175" s="63" t="e">
        <f t="shared" si="18"/>
        <v>#N/A</v>
      </c>
      <c r="AK175" s="63" t="e">
        <f t="shared" si="19"/>
        <v>#N/A</v>
      </c>
    </row>
    <row r="176" spans="17:37" ht="12.75">
      <c r="Q176" s="88">
        <v>9.79</v>
      </c>
      <c r="R176" s="94">
        <v>0.0014285185185185204</v>
      </c>
      <c r="S176" s="30">
        <v>127</v>
      </c>
      <c r="T176" s="25">
        <v>543.48</v>
      </c>
      <c r="U176" s="73">
        <v>11.91</v>
      </c>
      <c r="V176" s="73">
        <v>60.45</v>
      </c>
      <c r="W176" s="30" t="s">
        <v>136</v>
      </c>
      <c r="Y176" s="96">
        <v>10.26</v>
      </c>
      <c r="Z176" s="77">
        <v>0.0020874999999999947</v>
      </c>
      <c r="AA176" s="30">
        <v>127</v>
      </c>
      <c r="AB176" s="23">
        <v>469.29</v>
      </c>
      <c r="AC176" s="21">
        <v>10.43</v>
      </c>
      <c r="AD176" s="21">
        <v>47.08</v>
      </c>
      <c r="AE176" s="30" t="s">
        <v>136</v>
      </c>
      <c r="AH176" s="63" t="e">
        <f t="shared" si="20"/>
        <v>#N/A</v>
      </c>
      <c r="AI176" s="64" t="e">
        <f t="shared" si="21"/>
        <v>#N/A</v>
      </c>
      <c r="AJ176" s="63" t="e">
        <f t="shared" si="18"/>
        <v>#N/A</v>
      </c>
      <c r="AK176" s="63" t="e">
        <f t="shared" si="19"/>
        <v>#N/A</v>
      </c>
    </row>
    <row r="177" spans="17:37" ht="12.75">
      <c r="Q177" s="88">
        <v>9.82</v>
      </c>
      <c r="R177" s="94">
        <v>0.0014323148148148166</v>
      </c>
      <c r="S177" s="30">
        <v>126</v>
      </c>
      <c r="T177" s="25">
        <v>545.24</v>
      </c>
      <c r="U177" s="73">
        <v>11.96</v>
      </c>
      <c r="V177" s="73">
        <v>60.73</v>
      </c>
      <c r="W177" s="30" t="s">
        <v>135</v>
      </c>
      <c r="Y177" s="96">
        <v>10.29</v>
      </c>
      <c r="Z177" s="77">
        <v>0.002092361111111106</v>
      </c>
      <c r="AA177" s="30">
        <v>126</v>
      </c>
      <c r="AB177" s="23">
        <v>470.7</v>
      </c>
      <c r="AC177" s="21">
        <v>10.46</v>
      </c>
      <c r="AD177" s="21">
        <v>47.29</v>
      </c>
      <c r="AE177" s="30" t="s">
        <v>135</v>
      </c>
      <c r="AH177" s="63" t="e">
        <f t="shared" si="20"/>
        <v>#N/A</v>
      </c>
      <c r="AI177" s="64" t="e">
        <f t="shared" si="21"/>
        <v>#N/A</v>
      </c>
      <c r="AJ177" s="63" t="e">
        <f t="shared" si="18"/>
        <v>#N/A</v>
      </c>
      <c r="AK177" s="63" t="e">
        <f t="shared" si="19"/>
        <v>#N/A</v>
      </c>
    </row>
    <row r="178" spans="17:37" ht="12.75">
      <c r="Q178" s="88">
        <v>9.84</v>
      </c>
      <c r="R178" s="94">
        <v>0.0014361111111111128</v>
      </c>
      <c r="S178" s="30">
        <v>125</v>
      </c>
      <c r="T178" s="25">
        <v>547</v>
      </c>
      <c r="U178" s="73">
        <v>12</v>
      </c>
      <c r="V178" s="73">
        <v>61</v>
      </c>
      <c r="W178" s="30" t="s">
        <v>134</v>
      </c>
      <c r="Y178" s="96">
        <v>10.31</v>
      </c>
      <c r="Z178" s="77">
        <v>0.0020972222222222173</v>
      </c>
      <c r="AA178" s="30">
        <v>125</v>
      </c>
      <c r="AB178" s="23">
        <v>472.1</v>
      </c>
      <c r="AC178" s="21">
        <v>10.5</v>
      </c>
      <c r="AD178" s="21">
        <v>47.5</v>
      </c>
      <c r="AE178" s="30" t="s">
        <v>134</v>
      </c>
      <c r="AH178" s="63" t="e">
        <f t="shared" si="20"/>
        <v>#N/A</v>
      </c>
      <c r="AI178" s="64" t="e">
        <f t="shared" si="21"/>
        <v>#N/A</v>
      </c>
      <c r="AJ178" s="63" t="e">
        <f t="shared" si="18"/>
        <v>#N/A</v>
      </c>
      <c r="AK178" s="63" t="e">
        <f t="shared" si="19"/>
        <v>#N/A</v>
      </c>
    </row>
    <row r="179" spans="17:37" ht="12.75">
      <c r="Q179" s="88">
        <v>9.86</v>
      </c>
      <c r="R179" s="94">
        <v>0.001439907407407409</v>
      </c>
      <c r="S179" s="30">
        <v>124</v>
      </c>
      <c r="T179" s="25">
        <v>548.76</v>
      </c>
      <c r="U179" s="73">
        <v>12.04</v>
      </c>
      <c r="V179" s="73">
        <v>61.27</v>
      </c>
      <c r="W179" s="30" t="s">
        <v>133</v>
      </c>
      <c r="Y179" s="96">
        <v>10.33</v>
      </c>
      <c r="Z179" s="77">
        <v>0.0021020833333333286</v>
      </c>
      <c r="AA179" s="30">
        <v>124</v>
      </c>
      <c r="AB179" s="23">
        <v>473.5</v>
      </c>
      <c r="AC179" s="21">
        <v>10.54</v>
      </c>
      <c r="AD179" s="21">
        <v>47.71</v>
      </c>
      <c r="AE179" s="30" t="s">
        <v>133</v>
      </c>
      <c r="AH179" s="63" t="e">
        <f t="shared" si="20"/>
        <v>#N/A</v>
      </c>
      <c r="AI179" s="64" t="e">
        <f t="shared" si="21"/>
        <v>#N/A</v>
      </c>
      <c r="AJ179" s="63" t="e">
        <f t="shared" si="18"/>
        <v>#N/A</v>
      </c>
      <c r="AK179" s="63" t="e">
        <f t="shared" si="19"/>
        <v>#N/A</v>
      </c>
    </row>
    <row r="180" spans="17:37" ht="12.75">
      <c r="Q180" s="88">
        <v>9.89</v>
      </c>
      <c r="R180" s="94">
        <v>0.0014437037037037053</v>
      </c>
      <c r="S180" s="30">
        <v>123</v>
      </c>
      <c r="T180" s="25">
        <v>550.52</v>
      </c>
      <c r="U180" s="73">
        <v>12.09</v>
      </c>
      <c r="V180" s="73">
        <v>61.55</v>
      </c>
      <c r="W180" s="30" t="s">
        <v>132</v>
      </c>
      <c r="Y180" s="96">
        <v>10.36</v>
      </c>
      <c r="Z180" s="77">
        <v>0.00210694444444444</v>
      </c>
      <c r="AA180" s="30">
        <v>123</v>
      </c>
      <c r="AB180" s="23">
        <v>474.91</v>
      </c>
      <c r="AC180" s="21">
        <v>10.57</v>
      </c>
      <c r="AD180" s="21">
        <v>47.92</v>
      </c>
      <c r="AE180" s="30" t="s">
        <v>132</v>
      </c>
      <c r="AH180" s="63" t="e">
        <f t="shared" si="20"/>
        <v>#N/A</v>
      </c>
      <c r="AI180" s="64" t="e">
        <f t="shared" si="21"/>
        <v>#N/A</v>
      </c>
      <c r="AJ180" s="63" t="e">
        <f t="shared" si="18"/>
        <v>#N/A</v>
      </c>
      <c r="AK180" s="63" t="e">
        <f t="shared" si="19"/>
        <v>#N/A</v>
      </c>
    </row>
    <row r="181" spans="17:37" ht="12.75">
      <c r="Q181" s="88">
        <v>9.91</v>
      </c>
      <c r="R181" s="94">
        <v>0.0014475000000000015</v>
      </c>
      <c r="S181" s="30">
        <v>122</v>
      </c>
      <c r="T181" s="25">
        <v>552.28</v>
      </c>
      <c r="U181" s="73">
        <v>12.13</v>
      </c>
      <c r="V181" s="73">
        <v>61.82</v>
      </c>
      <c r="W181" s="30" t="s">
        <v>131</v>
      </c>
      <c r="Y181" s="96">
        <v>10.38</v>
      </c>
      <c r="Z181" s="77">
        <v>0.0021118055555555512</v>
      </c>
      <c r="AA181" s="30">
        <v>122</v>
      </c>
      <c r="AB181" s="23">
        <v>476.31</v>
      </c>
      <c r="AC181" s="21">
        <v>10.61</v>
      </c>
      <c r="AD181" s="21">
        <v>48.13</v>
      </c>
      <c r="AE181" s="30" t="s">
        <v>131</v>
      </c>
      <c r="AH181" s="63" t="e">
        <f t="shared" si="20"/>
        <v>#N/A</v>
      </c>
      <c r="AI181" s="64" t="e">
        <f t="shared" si="21"/>
        <v>#N/A</v>
      </c>
      <c r="AJ181" s="63" t="e">
        <f t="shared" si="18"/>
        <v>#N/A</v>
      </c>
      <c r="AK181" s="63" t="e">
        <f t="shared" si="19"/>
        <v>#N/A</v>
      </c>
    </row>
    <row r="182" spans="17:37" ht="12.75">
      <c r="Q182" s="88">
        <v>9.94</v>
      </c>
      <c r="R182" s="94">
        <v>0.0014512962962962977</v>
      </c>
      <c r="S182" s="30">
        <v>121</v>
      </c>
      <c r="T182" s="25">
        <v>554.04</v>
      </c>
      <c r="U182" s="73">
        <v>12.17</v>
      </c>
      <c r="V182" s="73">
        <v>62.09</v>
      </c>
      <c r="W182" s="30" t="s">
        <v>130</v>
      </c>
      <c r="Y182" s="96">
        <v>10.4</v>
      </c>
      <c r="Z182" s="77">
        <v>0.0021166666666666625</v>
      </c>
      <c r="AA182" s="30">
        <v>121</v>
      </c>
      <c r="AB182" s="23">
        <v>477.72</v>
      </c>
      <c r="AC182" s="21">
        <v>10.64</v>
      </c>
      <c r="AD182" s="21">
        <v>48.34</v>
      </c>
      <c r="AE182" s="30" t="s">
        <v>130</v>
      </c>
      <c r="AH182" s="63" t="e">
        <f t="shared" si="20"/>
        <v>#N/A</v>
      </c>
      <c r="AI182" s="64" t="e">
        <f t="shared" si="21"/>
        <v>#N/A</v>
      </c>
      <c r="AJ182" s="63" t="e">
        <f t="shared" si="18"/>
        <v>#N/A</v>
      </c>
      <c r="AK182" s="63" t="e">
        <f t="shared" si="19"/>
        <v>#N/A</v>
      </c>
    </row>
    <row r="183" spans="17:37" ht="12.75">
      <c r="Q183" s="88">
        <v>9.96</v>
      </c>
      <c r="R183" s="94">
        <v>0.001455092592592594</v>
      </c>
      <c r="S183" s="30">
        <v>120</v>
      </c>
      <c r="T183" s="25">
        <v>555.8</v>
      </c>
      <c r="U183" s="73">
        <v>12.22</v>
      </c>
      <c r="V183" s="73">
        <v>62.37</v>
      </c>
      <c r="W183" s="30" t="s">
        <v>129</v>
      </c>
      <c r="Y183" s="96">
        <v>10.42</v>
      </c>
      <c r="Z183" s="77">
        <v>0.002121527777777774</v>
      </c>
      <c r="AA183" s="30">
        <v>120</v>
      </c>
      <c r="AB183" s="23">
        <v>479.12</v>
      </c>
      <c r="AC183" s="21">
        <v>10.68</v>
      </c>
      <c r="AD183" s="21">
        <v>48.54</v>
      </c>
      <c r="AE183" s="30" t="s">
        <v>129</v>
      </c>
      <c r="AH183" s="63" t="e">
        <f t="shared" si="20"/>
        <v>#N/A</v>
      </c>
      <c r="AI183" s="64" t="e">
        <f t="shared" si="21"/>
        <v>#N/A</v>
      </c>
      <c r="AJ183" s="63" t="e">
        <f t="shared" si="18"/>
        <v>#N/A</v>
      </c>
      <c r="AK183" s="63" t="e">
        <f t="shared" si="19"/>
        <v>#N/A</v>
      </c>
    </row>
    <row r="184" spans="17:37" ht="12.75">
      <c r="Q184" s="88">
        <v>9.98</v>
      </c>
      <c r="R184" s="94">
        <v>0.0014588888888888902</v>
      </c>
      <c r="S184" s="30">
        <v>119</v>
      </c>
      <c r="T184" s="25">
        <v>557.56</v>
      </c>
      <c r="U184" s="73">
        <v>12.26</v>
      </c>
      <c r="V184" s="73">
        <v>62.64</v>
      </c>
      <c r="W184" s="30" t="s">
        <v>128</v>
      </c>
      <c r="Y184" s="96">
        <v>10.45</v>
      </c>
      <c r="Z184" s="77">
        <v>0.002126388888888885</v>
      </c>
      <c r="AA184" s="30">
        <v>119</v>
      </c>
      <c r="AB184" s="23">
        <v>480.52</v>
      </c>
      <c r="AC184" s="21">
        <v>10.72</v>
      </c>
      <c r="AD184" s="21">
        <v>48.75</v>
      </c>
      <c r="AE184" s="30" t="s">
        <v>128</v>
      </c>
      <c r="AH184" s="63" t="e">
        <f t="shared" si="20"/>
        <v>#N/A</v>
      </c>
      <c r="AI184" s="64" t="e">
        <f t="shared" si="21"/>
        <v>#N/A</v>
      </c>
      <c r="AJ184" s="63" t="e">
        <f t="shared" si="18"/>
        <v>#N/A</v>
      </c>
      <c r="AK184" s="63" t="e">
        <f t="shared" si="19"/>
        <v>#N/A</v>
      </c>
    </row>
    <row r="185" spans="17:37" ht="12.75">
      <c r="Q185" s="88">
        <v>10.01</v>
      </c>
      <c r="R185" s="94">
        <v>0.0014626851851851864</v>
      </c>
      <c r="S185" s="30">
        <v>118</v>
      </c>
      <c r="T185" s="25">
        <v>559.32</v>
      </c>
      <c r="U185" s="73">
        <v>12.3</v>
      </c>
      <c r="V185" s="73">
        <v>62.92</v>
      </c>
      <c r="W185" s="30" t="s">
        <v>127</v>
      </c>
      <c r="Y185" s="96">
        <v>10.47</v>
      </c>
      <c r="Z185" s="77">
        <v>0.0021312499999999964</v>
      </c>
      <c r="AA185" s="30">
        <v>118</v>
      </c>
      <c r="AB185" s="23">
        <v>481.93</v>
      </c>
      <c r="AC185" s="21">
        <v>10.75</v>
      </c>
      <c r="AD185" s="21">
        <v>48.96</v>
      </c>
      <c r="AE185" s="30" t="s">
        <v>127</v>
      </c>
      <c r="AH185" s="63" t="e">
        <f t="shared" si="20"/>
        <v>#N/A</v>
      </c>
      <c r="AI185" s="64" t="e">
        <f t="shared" si="21"/>
        <v>#N/A</v>
      </c>
      <c r="AJ185" s="63" t="e">
        <f t="shared" si="18"/>
        <v>#N/A</v>
      </c>
      <c r="AK185" s="63" t="e">
        <f t="shared" si="19"/>
        <v>#N/A</v>
      </c>
    </row>
    <row r="186" spans="17:37" ht="12.75">
      <c r="Q186" s="88">
        <v>10.03</v>
      </c>
      <c r="R186" s="94">
        <v>0.0014664814814814827</v>
      </c>
      <c r="S186" s="30">
        <v>117</v>
      </c>
      <c r="T186" s="25">
        <v>561.08</v>
      </c>
      <c r="U186" s="73">
        <v>12.35</v>
      </c>
      <c r="V186" s="73">
        <v>63.19</v>
      </c>
      <c r="W186" s="30" t="s">
        <v>126</v>
      </c>
      <c r="Y186" s="96">
        <v>10.49</v>
      </c>
      <c r="Z186" s="77">
        <v>0.0021361111111111077</v>
      </c>
      <c r="AA186" s="30">
        <v>117</v>
      </c>
      <c r="AB186" s="23">
        <v>483.33</v>
      </c>
      <c r="AC186" s="21">
        <v>10.79</v>
      </c>
      <c r="AD186" s="21">
        <v>49.17</v>
      </c>
      <c r="AE186" s="30" t="s">
        <v>126</v>
      </c>
      <c r="AH186" s="63" t="e">
        <f t="shared" si="20"/>
        <v>#N/A</v>
      </c>
      <c r="AI186" s="64" t="e">
        <f t="shared" si="21"/>
        <v>#N/A</v>
      </c>
      <c r="AJ186" s="63" t="e">
        <f t="shared" si="18"/>
        <v>#N/A</v>
      </c>
      <c r="AK186" s="63" t="e">
        <f t="shared" si="19"/>
        <v>#N/A</v>
      </c>
    </row>
    <row r="187" spans="17:37" ht="12.75">
      <c r="Q187" s="88">
        <v>10.06</v>
      </c>
      <c r="R187" s="94">
        <v>0.001470277777777779</v>
      </c>
      <c r="S187" s="30">
        <v>116</v>
      </c>
      <c r="T187" s="25">
        <v>562.84</v>
      </c>
      <c r="U187" s="73">
        <v>12.39</v>
      </c>
      <c r="V187" s="73">
        <v>63.46</v>
      </c>
      <c r="W187" s="30" t="s">
        <v>125</v>
      </c>
      <c r="Y187" s="96">
        <v>10.52</v>
      </c>
      <c r="Z187" s="77">
        <v>0.002140972222222219</v>
      </c>
      <c r="AA187" s="30">
        <v>116</v>
      </c>
      <c r="AB187" s="23">
        <v>484.74</v>
      </c>
      <c r="AC187" s="21">
        <v>10.82</v>
      </c>
      <c r="AD187" s="21">
        <v>49.38</v>
      </c>
      <c r="AE187" s="30" t="s">
        <v>125</v>
      </c>
      <c r="AH187" s="63" t="e">
        <f t="shared" si="20"/>
        <v>#N/A</v>
      </c>
      <c r="AI187" s="64" t="e">
        <f t="shared" si="21"/>
        <v>#N/A</v>
      </c>
      <c r="AJ187" s="63" t="e">
        <f t="shared" si="18"/>
        <v>#N/A</v>
      </c>
      <c r="AK187" s="63" t="e">
        <f t="shared" si="19"/>
        <v>#N/A</v>
      </c>
    </row>
    <row r="188" spans="17:37" ht="12.75">
      <c r="Q188" s="88">
        <v>10.08</v>
      </c>
      <c r="R188" s="94">
        <v>0.0014740740740740751</v>
      </c>
      <c r="S188" s="30">
        <v>115</v>
      </c>
      <c r="T188" s="25">
        <v>564.6</v>
      </c>
      <c r="U188" s="73">
        <v>12.43</v>
      </c>
      <c r="V188" s="73">
        <v>63.74</v>
      </c>
      <c r="W188" s="30" t="s">
        <v>124</v>
      </c>
      <c r="Y188" s="96">
        <v>10.54</v>
      </c>
      <c r="Z188" s="77">
        <v>0.0021458333333333303</v>
      </c>
      <c r="AA188" s="30">
        <v>115</v>
      </c>
      <c r="AB188" s="23">
        <v>486.14</v>
      </c>
      <c r="AC188" s="21">
        <v>10.86</v>
      </c>
      <c r="AD188" s="21">
        <v>49.59</v>
      </c>
      <c r="AE188" s="30" t="s">
        <v>124</v>
      </c>
      <c r="AH188" s="63" t="e">
        <f t="shared" si="20"/>
        <v>#N/A</v>
      </c>
      <c r="AI188" s="64" t="e">
        <f t="shared" si="21"/>
        <v>#N/A</v>
      </c>
      <c r="AJ188" s="63" t="e">
        <f t="shared" si="18"/>
        <v>#N/A</v>
      </c>
      <c r="AK188" s="63" t="e">
        <f t="shared" si="19"/>
        <v>#N/A</v>
      </c>
    </row>
    <row r="189" spans="17:37" ht="12.75">
      <c r="Q189" s="88">
        <v>10.1</v>
      </c>
      <c r="R189" s="94">
        <v>0.0014778703703703714</v>
      </c>
      <c r="S189" s="30">
        <v>114</v>
      </c>
      <c r="T189" s="25">
        <v>566.36</v>
      </c>
      <c r="U189" s="73">
        <v>12.48</v>
      </c>
      <c r="V189" s="73">
        <v>64.01</v>
      </c>
      <c r="W189" s="30" t="s">
        <v>123</v>
      </c>
      <c r="Y189" s="96">
        <v>10.56</v>
      </c>
      <c r="Z189" s="77">
        <v>0.0021506944444444416</v>
      </c>
      <c r="AA189" s="30">
        <v>114</v>
      </c>
      <c r="AB189" s="23">
        <v>487.54</v>
      </c>
      <c r="AC189" s="21">
        <v>10.9</v>
      </c>
      <c r="AD189" s="21">
        <v>49.8</v>
      </c>
      <c r="AE189" s="30" t="s">
        <v>123</v>
      </c>
      <c r="AH189" s="63" t="e">
        <f t="shared" si="20"/>
        <v>#N/A</v>
      </c>
      <c r="AI189" s="64" t="e">
        <f t="shared" si="21"/>
        <v>#N/A</v>
      </c>
      <c r="AJ189" s="63" t="e">
        <f t="shared" si="18"/>
        <v>#N/A</v>
      </c>
      <c r="AK189" s="63" t="e">
        <f t="shared" si="19"/>
        <v>#N/A</v>
      </c>
    </row>
    <row r="190" spans="17:37" ht="12.75">
      <c r="Q190" s="88">
        <v>10.13</v>
      </c>
      <c r="R190" s="94">
        <v>0.0014816666666666676</v>
      </c>
      <c r="S190" s="30">
        <v>113</v>
      </c>
      <c r="T190" s="25">
        <v>568.12</v>
      </c>
      <c r="U190" s="73">
        <v>12.52</v>
      </c>
      <c r="V190" s="73">
        <v>64.28</v>
      </c>
      <c r="W190" s="30" t="s">
        <v>122</v>
      </c>
      <c r="Y190" s="96">
        <v>10.58</v>
      </c>
      <c r="Z190" s="77">
        <v>0.002155555555555553</v>
      </c>
      <c r="AA190" s="30">
        <v>113</v>
      </c>
      <c r="AB190" s="23">
        <v>488.95</v>
      </c>
      <c r="AC190" s="21">
        <v>10.93</v>
      </c>
      <c r="AD190" s="21">
        <v>50.01</v>
      </c>
      <c r="AE190" s="30" t="s">
        <v>122</v>
      </c>
      <c r="AH190" s="63" t="e">
        <f t="shared" si="20"/>
        <v>#N/A</v>
      </c>
      <c r="AI190" s="64" t="e">
        <f t="shared" si="21"/>
        <v>#N/A</v>
      </c>
      <c r="AJ190" s="63" t="e">
        <f t="shared" si="18"/>
        <v>#N/A</v>
      </c>
      <c r="AK190" s="63" t="e">
        <f t="shared" si="19"/>
        <v>#N/A</v>
      </c>
    </row>
    <row r="191" spans="17:37" ht="12.75">
      <c r="Q191" s="88">
        <v>10.15</v>
      </c>
      <c r="R191" s="94">
        <v>0.0014854629629629638</v>
      </c>
      <c r="S191" s="30">
        <v>112</v>
      </c>
      <c r="T191" s="25">
        <v>569.88</v>
      </c>
      <c r="U191" s="73">
        <v>12.56</v>
      </c>
      <c r="V191" s="73">
        <v>64.56</v>
      </c>
      <c r="W191" s="30" t="s">
        <v>121</v>
      </c>
      <c r="Y191" s="96">
        <v>10.61</v>
      </c>
      <c r="Z191" s="77">
        <v>0.0021604166666666642</v>
      </c>
      <c r="AA191" s="30">
        <v>112</v>
      </c>
      <c r="AB191" s="23">
        <v>490.35</v>
      </c>
      <c r="AC191" s="21">
        <v>10.97</v>
      </c>
      <c r="AD191" s="21">
        <v>50.21</v>
      </c>
      <c r="AE191" s="30" t="s">
        <v>121</v>
      </c>
      <c r="AH191" s="63" t="e">
        <f t="shared" si="20"/>
        <v>#N/A</v>
      </c>
      <c r="AI191" s="64" t="e">
        <f t="shared" si="21"/>
        <v>#N/A</v>
      </c>
      <c r="AJ191" s="63" t="e">
        <f t="shared" si="18"/>
        <v>#N/A</v>
      </c>
      <c r="AK191" s="63" t="e">
        <f t="shared" si="19"/>
        <v>#N/A</v>
      </c>
    </row>
    <row r="192" spans="17:37" ht="12.75">
      <c r="Q192" s="88">
        <v>10.18</v>
      </c>
      <c r="R192" s="94">
        <v>0.00148925925925926</v>
      </c>
      <c r="S192" s="30">
        <v>111</v>
      </c>
      <c r="T192" s="25">
        <v>571.64</v>
      </c>
      <c r="U192" s="73">
        <v>12.6</v>
      </c>
      <c r="V192" s="73">
        <v>64.83</v>
      </c>
      <c r="W192" s="30" t="s">
        <v>120</v>
      </c>
      <c r="Y192" s="96">
        <v>10.63</v>
      </c>
      <c r="Z192" s="77">
        <v>0.0021652777777777755</v>
      </c>
      <c r="AA192" s="30">
        <v>111</v>
      </c>
      <c r="AB192" s="23">
        <v>491.76</v>
      </c>
      <c r="AC192" s="21">
        <v>11</v>
      </c>
      <c r="AD192" s="21">
        <v>50.42</v>
      </c>
      <c r="AE192" s="30" t="s">
        <v>120</v>
      </c>
      <c r="AH192" s="63" t="e">
        <f t="shared" si="20"/>
        <v>#N/A</v>
      </c>
      <c r="AI192" s="64" t="e">
        <f t="shared" si="21"/>
        <v>#N/A</v>
      </c>
      <c r="AJ192" s="63" t="e">
        <f t="shared" si="18"/>
        <v>#N/A</v>
      </c>
      <c r="AK192" s="63" t="e">
        <f t="shared" si="19"/>
        <v>#N/A</v>
      </c>
    </row>
    <row r="193" spans="17:37" ht="12.75">
      <c r="Q193" s="88">
        <v>10.2</v>
      </c>
      <c r="R193" s="94">
        <v>0.0014930555555555563</v>
      </c>
      <c r="S193" s="30">
        <v>110</v>
      </c>
      <c r="T193" s="25">
        <v>573.4</v>
      </c>
      <c r="U193" s="73">
        <v>12.65</v>
      </c>
      <c r="V193" s="73">
        <v>65.1</v>
      </c>
      <c r="W193" s="30" t="s">
        <v>119</v>
      </c>
      <c r="Y193" s="96">
        <v>10.65</v>
      </c>
      <c r="Z193" s="77">
        <v>0.002170138888888887</v>
      </c>
      <c r="AA193" s="30">
        <v>110</v>
      </c>
      <c r="AB193" s="23">
        <v>493.16</v>
      </c>
      <c r="AC193" s="21">
        <v>11.04</v>
      </c>
      <c r="AD193" s="21">
        <v>50.63</v>
      </c>
      <c r="AE193" s="30" t="s">
        <v>119</v>
      </c>
      <c r="AH193" s="63" t="e">
        <f t="shared" si="20"/>
        <v>#N/A</v>
      </c>
      <c r="AI193" s="64" t="e">
        <f t="shared" si="21"/>
        <v>#N/A</v>
      </c>
      <c r="AJ193" s="63" t="e">
        <f t="shared" si="18"/>
        <v>#N/A</v>
      </c>
      <c r="AK193" s="63" t="e">
        <f t="shared" si="19"/>
        <v>#N/A</v>
      </c>
    </row>
    <row r="194" spans="17:37" ht="12.75">
      <c r="Q194" s="88">
        <v>10.22</v>
      </c>
      <c r="R194" s="94">
        <v>0.0014968518518518525</v>
      </c>
      <c r="S194" s="30">
        <v>109</v>
      </c>
      <c r="T194" s="25">
        <v>575.16</v>
      </c>
      <c r="U194" s="73">
        <v>12.69</v>
      </c>
      <c r="V194" s="73">
        <v>65.38</v>
      </c>
      <c r="W194" s="30" t="s">
        <v>118</v>
      </c>
      <c r="Y194" s="96">
        <v>10.67</v>
      </c>
      <c r="Z194" s="77">
        <v>0.002174999999999998</v>
      </c>
      <c r="AA194" s="30">
        <v>109</v>
      </c>
      <c r="AB194" s="23">
        <v>494.56</v>
      </c>
      <c r="AC194" s="21">
        <v>11.08</v>
      </c>
      <c r="AD194" s="21">
        <v>50.84</v>
      </c>
      <c r="AE194" s="30" t="s">
        <v>118</v>
      </c>
      <c r="AH194" s="63" t="e">
        <f t="shared" si="20"/>
        <v>#N/A</v>
      </c>
      <c r="AI194" s="64" t="e">
        <f t="shared" si="21"/>
        <v>#N/A</v>
      </c>
      <c r="AJ194" s="63" t="e">
        <f aca="true" t="shared" si="22" ref="AJ194:AJ257">VLOOKUP(H194,R$1:S$65536,2,0)</f>
        <v>#N/A</v>
      </c>
      <c r="AK194" s="63" t="e">
        <f aca="true" t="shared" si="23" ref="AK194:AK257">VLOOKUP(H194,R$1:S$65536,2,1)-1</f>
        <v>#N/A</v>
      </c>
    </row>
    <row r="195" spans="17:37" ht="12.75">
      <c r="Q195" s="88">
        <v>10.25</v>
      </c>
      <c r="R195" s="94">
        <v>0.0015006481481481487</v>
      </c>
      <c r="S195" s="30">
        <v>108</v>
      </c>
      <c r="T195" s="25">
        <v>576.92</v>
      </c>
      <c r="U195" s="73">
        <v>12.73</v>
      </c>
      <c r="V195" s="73">
        <v>65.65</v>
      </c>
      <c r="W195" s="30" t="s">
        <v>117</v>
      </c>
      <c r="Y195" s="96">
        <v>10.7</v>
      </c>
      <c r="Z195" s="77">
        <v>0.0021798611111111094</v>
      </c>
      <c r="AA195" s="30">
        <v>108</v>
      </c>
      <c r="AB195" s="23">
        <v>495.97</v>
      </c>
      <c r="AC195" s="21">
        <v>11.11</v>
      </c>
      <c r="AD195" s="21">
        <v>51.05</v>
      </c>
      <c r="AE195" s="30" t="s">
        <v>117</v>
      </c>
      <c r="AH195" s="63" t="e">
        <f t="shared" si="20"/>
        <v>#N/A</v>
      </c>
      <c r="AI195" s="64" t="e">
        <f t="shared" si="21"/>
        <v>#N/A</v>
      </c>
      <c r="AJ195" s="63" t="e">
        <f t="shared" si="22"/>
        <v>#N/A</v>
      </c>
      <c r="AK195" s="63" t="e">
        <f t="shared" si="23"/>
        <v>#N/A</v>
      </c>
    </row>
    <row r="196" spans="17:37" ht="12.75">
      <c r="Q196" s="88">
        <v>10.27</v>
      </c>
      <c r="R196" s="94">
        <v>0.001504444444444445</v>
      </c>
      <c r="S196" s="30">
        <v>107</v>
      </c>
      <c r="T196" s="25">
        <v>578.68</v>
      </c>
      <c r="U196" s="73">
        <v>12.78</v>
      </c>
      <c r="V196" s="73">
        <v>65.92</v>
      </c>
      <c r="W196" s="30" t="s">
        <v>116</v>
      </c>
      <c r="Y196" s="96">
        <v>10.72</v>
      </c>
      <c r="Z196" s="77">
        <v>0.0021847222222222207</v>
      </c>
      <c r="AA196" s="30">
        <v>107</v>
      </c>
      <c r="AB196" s="23">
        <v>497.37</v>
      </c>
      <c r="AC196" s="21">
        <v>11.15</v>
      </c>
      <c r="AD196" s="21">
        <v>51.26</v>
      </c>
      <c r="AE196" s="30" t="s">
        <v>116</v>
      </c>
      <c r="AH196" s="63" t="e">
        <f t="shared" si="20"/>
        <v>#N/A</v>
      </c>
      <c r="AI196" s="64" t="e">
        <f t="shared" si="21"/>
        <v>#N/A</v>
      </c>
      <c r="AJ196" s="63" t="e">
        <f t="shared" si="22"/>
        <v>#N/A</v>
      </c>
      <c r="AK196" s="63" t="e">
        <f t="shared" si="23"/>
        <v>#N/A</v>
      </c>
    </row>
    <row r="197" spans="17:37" ht="12.75">
      <c r="Q197" s="88">
        <v>10.3</v>
      </c>
      <c r="R197" s="94">
        <v>0.0015082407407407412</v>
      </c>
      <c r="S197" s="30">
        <v>106</v>
      </c>
      <c r="T197" s="25">
        <v>580.44</v>
      </c>
      <c r="U197" s="73">
        <v>12.82</v>
      </c>
      <c r="V197" s="73">
        <v>66.2</v>
      </c>
      <c r="W197" s="30" t="s">
        <v>115</v>
      </c>
      <c r="Y197" s="96">
        <v>10.74</v>
      </c>
      <c r="Z197" s="77">
        <v>0.002189583333333332</v>
      </c>
      <c r="AA197" s="30">
        <v>106</v>
      </c>
      <c r="AB197" s="23">
        <v>498.78</v>
      </c>
      <c r="AC197" s="21">
        <v>11.18</v>
      </c>
      <c r="AD197" s="21">
        <v>51.47</v>
      </c>
      <c r="AE197" s="30" t="s">
        <v>115</v>
      </c>
      <c r="AH197" s="63" t="e">
        <f t="shared" si="20"/>
        <v>#N/A</v>
      </c>
      <c r="AI197" s="64" t="e">
        <f t="shared" si="21"/>
        <v>#N/A</v>
      </c>
      <c r="AJ197" s="63" t="e">
        <f t="shared" si="22"/>
        <v>#N/A</v>
      </c>
      <c r="AK197" s="63" t="e">
        <f t="shared" si="23"/>
        <v>#N/A</v>
      </c>
    </row>
    <row r="198" spans="17:37" ht="12.75">
      <c r="Q198" s="88">
        <v>10.32</v>
      </c>
      <c r="R198" s="94">
        <v>0.0015120370370370374</v>
      </c>
      <c r="S198" s="30">
        <v>105</v>
      </c>
      <c r="T198" s="25">
        <v>582.2</v>
      </c>
      <c r="U198" s="73">
        <v>12.86</v>
      </c>
      <c r="V198" s="73">
        <v>66.47</v>
      </c>
      <c r="W198" s="30" t="s">
        <v>114</v>
      </c>
      <c r="Y198" s="96">
        <v>10.77</v>
      </c>
      <c r="Z198" s="77">
        <v>0.0021944444444444433</v>
      </c>
      <c r="AA198" s="30">
        <v>105</v>
      </c>
      <c r="AB198" s="23">
        <v>500.18</v>
      </c>
      <c r="AC198" s="21">
        <v>11.22</v>
      </c>
      <c r="AD198" s="21">
        <v>51.68</v>
      </c>
      <c r="AE198" s="30" t="s">
        <v>114</v>
      </c>
      <c r="AH198" s="63" t="e">
        <f t="shared" si="20"/>
        <v>#N/A</v>
      </c>
      <c r="AI198" s="64" t="e">
        <f t="shared" si="21"/>
        <v>#N/A</v>
      </c>
      <c r="AJ198" s="63" t="e">
        <f t="shared" si="22"/>
        <v>#N/A</v>
      </c>
      <c r="AK198" s="63" t="e">
        <f t="shared" si="23"/>
        <v>#N/A</v>
      </c>
    </row>
    <row r="199" spans="17:37" ht="12.75">
      <c r="Q199" s="88">
        <v>10.34</v>
      </c>
      <c r="R199" s="94">
        <v>0.0015158333333333337</v>
      </c>
      <c r="S199" s="30">
        <v>104</v>
      </c>
      <c r="T199" s="25">
        <v>583.96</v>
      </c>
      <c r="U199" s="73">
        <v>12.91</v>
      </c>
      <c r="V199" s="73">
        <v>66.75</v>
      </c>
      <c r="W199" s="30" t="s">
        <v>113</v>
      </c>
      <c r="Y199" s="96">
        <v>10.79</v>
      </c>
      <c r="Z199" s="77">
        <v>0.0021993055555555546</v>
      </c>
      <c r="AA199" s="30">
        <v>104</v>
      </c>
      <c r="AB199" s="23">
        <v>501.58</v>
      </c>
      <c r="AC199" s="21">
        <v>11.26</v>
      </c>
      <c r="AD199" s="21">
        <v>51.88</v>
      </c>
      <c r="AE199" s="30" t="s">
        <v>113</v>
      </c>
      <c r="AH199" s="63" t="e">
        <f t="shared" si="20"/>
        <v>#N/A</v>
      </c>
      <c r="AI199" s="64" t="e">
        <f t="shared" si="21"/>
        <v>#N/A</v>
      </c>
      <c r="AJ199" s="63" t="e">
        <f t="shared" si="22"/>
        <v>#N/A</v>
      </c>
      <c r="AK199" s="63" t="e">
        <f t="shared" si="23"/>
        <v>#N/A</v>
      </c>
    </row>
    <row r="200" spans="17:37" ht="12.75">
      <c r="Q200" s="88">
        <v>10.37</v>
      </c>
      <c r="R200" s="94">
        <v>0.0015196296296296299</v>
      </c>
      <c r="S200" s="30">
        <v>103</v>
      </c>
      <c r="T200" s="25">
        <v>585.72</v>
      </c>
      <c r="U200" s="73">
        <v>12.95</v>
      </c>
      <c r="V200" s="73">
        <v>67.02</v>
      </c>
      <c r="W200" s="30" t="s">
        <v>112</v>
      </c>
      <c r="Y200" s="96">
        <v>10.81</v>
      </c>
      <c r="Z200" s="77">
        <v>0.002204166666666666</v>
      </c>
      <c r="AA200" s="30">
        <v>103</v>
      </c>
      <c r="AB200" s="23">
        <v>502.99</v>
      </c>
      <c r="AC200" s="21">
        <v>11.29</v>
      </c>
      <c r="AD200" s="21">
        <v>52.09</v>
      </c>
      <c r="AE200" s="30" t="s">
        <v>112</v>
      </c>
      <c r="AH200" s="63" t="e">
        <f t="shared" si="20"/>
        <v>#N/A</v>
      </c>
      <c r="AI200" s="64" t="e">
        <f t="shared" si="21"/>
        <v>#N/A</v>
      </c>
      <c r="AJ200" s="63" t="e">
        <f t="shared" si="22"/>
        <v>#N/A</v>
      </c>
      <c r="AK200" s="63" t="e">
        <f t="shared" si="23"/>
        <v>#N/A</v>
      </c>
    </row>
    <row r="201" spans="17:37" ht="12.75">
      <c r="Q201" s="88">
        <v>10.39</v>
      </c>
      <c r="R201" s="94">
        <v>0.0015234259259259261</v>
      </c>
      <c r="S201" s="30">
        <v>102</v>
      </c>
      <c r="T201" s="25">
        <v>587.48</v>
      </c>
      <c r="U201" s="73">
        <v>12.99</v>
      </c>
      <c r="V201" s="73">
        <v>67.29</v>
      </c>
      <c r="W201" s="30" t="s">
        <v>111</v>
      </c>
      <c r="Y201" s="96">
        <v>10.83</v>
      </c>
      <c r="Z201" s="77">
        <v>0.002209027777777777</v>
      </c>
      <c r="AA201" s="30">
        <v>102</v>
      </c>
      <c r="AB201" s="23">
        <v>504.39</v>
      </c>
      <c r="AC201" s="21">
        <v>11.33</v>
      </c>
      <c r="AD201" s="21">
        <v>52.3</v>
      </c>
      <c r="AE201" s="30" t="s">
        <v>111</v>
      </c>
      <c r="AH201" s="63" t="e">
        <f t="shared" si="20"/>
        <v>#N/A</v>
      </c>
      <c r="AI201" s="64" t="e">
        <f t="shared" si="21"/>
        <v>#N/A</v>
      </c>
      <c r="AJ201" s="63" t="e">
        <f t="shared" si="22"/>
        <v>#N/A</v>
      </c>
      <c r="AK201" s="63" t="e">
        <f t="shared" si="23"/>
        <v>#N/A</v>
      </c>
    </row>
    <row r="202" spans="17:37" ht="12.75">
      <c r="Q202" s="88">
        <v>10.42</v>
      </c>
      <c r="R202" s="94">
        <v>0.0015272222222222223</v>
      </c>
      <c r="S202" s="30">
        <v>101</v>
      </c>
      <c r="T202" s="25">
        <v>589.24</v>
      </c>
      <c r="U202" s="73">
        <v>13.04</v>
      </c>
      <c r="V202" s="73">
        <v>67.57</v>
      </c>
      <c r="W202" s="30" t="s">
        <v>110</v>
      </c>
      <c r="Y202" s="96">
        <v>10.86</v>
      </c>
      <c r="Z202" s="77">
        <v>0.0022138888888888885</v>
      </c>
      <c r="AA202" s="30">
        <v>101</v>
      </c>
      <c r="AB202" s="23">
        <v>505.8</v>
      </c>
      <c r="AC202" s="21">
        <v>11.36</v>
      </c>
      <c r="AD202" s="21">
        <v>52.51</v>
      </c>
      <c r="AE202" s="30" t="s">
        <v>110</v>
      </c>
      <c r="AH202" s="63" t="e">
        <f t="shared" si="20"/>
        <v>#N/A</v>
      </c>
      <c r="AI202" s="64" t="e">
        <f t="shared" si="21"/>
        <v>#N/A</v>
      </c>
      <c r="AJ202" s="63" t="e">
        <f t="shared" si="22"/>
        <v>#N/A</v>
      </c>
      <c r="AK202" s="63" t="e">
        <f t="shared" si="23"/>
        <v>#N/A</v>
      </c>
    </row>
    <row r="203" spans="17:37" ht="12.75">
      <c r="Q203" s="87">
        <v>10.44</v>
      </c>
      <c r="R203" s="93">
        <v>0.0015310185185185186</v>
      </c>
      <c r="S203" s="30">
        <v>100</v>
      </c>
      <c r="T203" s="24">
        <v>591</v>
      </c>
      <c r="U203" s="74">
        <v>13.08</v>
      </c>
      <c r="V203" s="74">
        <v>67.84</v>
      </c>
      <c r="W203" s="30" t="s">
        <v>109</v>
      </c>
      <c r="Y203" s="95">
        <v>10.88</v>
      </c>
      <c r="Z203" s="76">
        <v>0.00221875</v>
      </c>
      <c r="AA203" s="30">
        <v>100</v>
      </c>
      <c r="AB203" s="16">
        <v>507</v>
      </c>
      <c r="AC203" s="15">
        <v>11.4</v>
      </c>
      <c r="AD203" s="15">
        <v>52.72</v>
      </c>
      <c r="AE203" s="30" t="s">
        <v>109</v>
      </c>
      <c r="AH203" s="63" t="e">
        <f t="shared" si="20"/>
        <v>#N/A</v>
      </c>
      <c r="AI203" s="64" t="e">
        <f t="shared" si="21"/>
        <v>#N/A</v>
      </c>
      <c r="AJ203" s="63" t="e">
        <f t="shared" si="22"/>
        <v>#N/A</v>
      </c>
      <c r="AK203" s="63" t="e">
        <f t="shared" si="23"/>
        <v>#N/A</v>
      </c>
    </row>
    <row r="204" spans="17:37" ht="12.75">
      <c r="Q204" s="88">
        <v>10.47</v>
      </c>
      <c r="R204" s="94">
        <v>0.0015356574074074079</v>
      </c>
      <c r="S204" s="30">
        <v>99</v>
      </c>
      <c r="T204" s="25">
        <v>592.58</v>
      </c>
      <c r="U204" s="73">
        <v>13.12</v>
      </c>
      <c r="V204" s="73">
        <v>68.08</v>
      </c>
      <c r="W204" s="30" t="s">
        <v>108</v>
      </c>
      <c r="Y204" s="96">
        <v>10.91</v>
      </c>
      <c r="Z204" s="77">
        <v>0.002224097222222227</v>
      </c>
      <c r="AA204" s="30">
        <v>99</v>
      </c>
      <c r="AB204" s="23">
        <v>508.25</v>
      </c>
      <c r="AC204" s="21">
        <v>11.43</v>
      </c>
      <c r="AD204" s="21">
        <v>52.91</v>
      </c>
      <c r="AE204" s="30" t="s">
        <v>108</v>
      </c>
      <c r="AH204" s="63" t="e">
        <f t="shared" si="20"/>
        <v>#N/A</v>
      </c>
      <c r="AI204" s="64" t="e">
        <f t="shared" si="21"/>
        <v>#N/A</v>
      </c>
      <c r="AJ204" s="63" t="e">
        <f t="shared" si="22"/>
        <v>#N/A</v>
      </c>
      <c r="AK204" s="63" t="e">
        <f t="shared" si="23"/>
        <v>#N/A</v>
      </c>
    </row>
    <row r="205" spans="17:37" ht="12.75">
      <c r="Q205" s="88">
        <v>10.49</v>
      </c>
      <c r="R205" s="94">
        <v>0.0015402962962962968</v>
      </c>
      <c r="S205" s="30">
        <v>98</v>
      </c>
      <c r="T205" s="25">
        <v>594.16</v>
      </c>
      <c r="U205" s="73">
        <v>13.16</v>
      </c>
      <c r="V205" s="73">
        <v>68.33</v>
      </c>
      <c r="W205" s="30" t="s">
        <v>107</v>
      </c>
      <c r="Y205" s="96">
        <v>10.93</v>
      </c>
      <c r="Z205" s="77">
        <v>0.0022294444444444493</v>
      </c>
      <c r="AA205" s="30">
        <v>98</v>
      </c>
      <c r="AB205" s="23">
        <v>509.5</v>
      </c>
      <c r="AC205" s="21">
        <v>11.46</v>
      </c>
      <c r="AD205" s="21">
        <v>53.09</v>
      </c>
      <c r="AE205" s="30" t="s">
        <v>107</v>
      </c>
      <c r="AH205" s="63" t="e">
        <f t="shared" si="20"/>
        <v>#N/A</v>
      </c>
      <c r="AI205" s="64" t="e">
        <f t="shared" si="21"/>
        <v>#N/A</v>
      </c>
      <c r="AJ205" s="63" t="e">
        <f t="shared" si="22"/>
        <v>#N/A</v>
      </c>
      <c r="AK205" s="63" t="e">
        <f t="shared" si="23"/>
        <v>#N/A</v>
      </c>
    </row>
    <row r="206" spans="17:37" ht="12.75">
      <c r="Q206" s="88">
        <v>10.52</v>
      </c>
      <c r="R206" s="94">
        <v>0.0015449351851851856</v>
      </c>
      <c r="S206" s="30">
        <v>97</v>
      </c>
      <c r="T206" s="25">
        <v>595.74</v>
      </c>
      <c r="U206" s="73">
        <v>13.2</v>
      </c>
      <c r="V206" s="73">
        <v>68.57</v>
      </c>
      <c r="W206" s="30" t="s">
        <v>106</v>
      </c>
      <c r="Y206" s="96">
        <v>10.96</v>
      </c>
      <c r="Z206" s="77">
        <v>0.0022347916666666714</v>
      </c>
      <c r="AA206" s="30">
        <v>97</v>
      </c>
      <c r="AB206" s="23">
        <v>510.74</v>
      </c>
      <c r="AC206" s="21">
        <v>11.5</v>
      </c>
      <c r="AD206" s="21">
        <v>53.28</v>
      </c>
      <c r="AE206" s="30" t="s">
        <v>106</v>
      </c>
      <c r="AH206" s="63" t="e">
        <f t="shared" si="20"/>
        <v>#N/A</v>
      </c>
      <c r="AI206" s="64" t="e">
        <f t="shared" si="21"/>
        <v>#N/A</v>
      </c>
      <c r="AJ206" s="63" t="e">
        <f t="shared" si="22"/>
        <v>#N/A</v>
      </c>
      <c r="AK206" s="63" t="e">
        <f t="shared" si="23"/>
        <v>#N/A</v>
      </c>
    </row>
    <row r="207" spans="17:37" ht="12.75">
      <c r="Q207" s="88">
        <v>10.55</v>
      </c>
      <c r="R207" s="94">
        <v>0.0015495740740740745</v>
      </c>
      <c r="S207" s="30">
        <v>96</v>
      </c>
      <c r="T207" s="25">
        <v>597.32</v>
      </c>
      <c r="U207" s="73">
        <v>13.23</v>
      </c>
      <c r="V207" s="73">
        <v>68.81</v>
      </c>
      <c r="W207" s="30" t="s">
        <v>105</v>
      </c>
      <c r="Y207" s="96">
        <v>10.98</v>
      </c>
      <c r="Z207" s="77">
        <v>0.0022401388888888935</v>
      </c>
      <c r="AA207" s="30">
        <v>96</v>
      </c>
      <c r="AB207" s="23">
        <v>511.99</v>
      </c>
      <c r="AC207" s="21">
        <v>11.53</v>
      </c>
      <c r="AD207" s="21">
        <v>53.46</v>
      </c>
      <c r="AE207" s="30" t="s">
        <v>105</v>
      </c>
      <c r="AH207" s="63" t="e">
        <f t="shared" si="20"/>
        <v>#N/A</v>
      </c>
      <c r="AI207" s="64" t="e">
        <f t="shared" si="21"/>
        <v>#N/A</v>
      </c>
      <c r="AJ207" s="63" t="e">
        <f t="shared" si="22"/>
        <v>#N/A</v>
      </c>
      <c r="AK207" s="63" t="e">
        <f t="shared" si="23"/>
        <v>#N/A</v>
      </c>
    </row>
    <row r="208" spans="17:37" ht="12.75">
      <c r="Q208" s="88">
        <v>10.57</v>
      </c>
      <c r="R208" s="94">
        <v>0.0015542129629629634</v>
      </c>
      <c r="S208" s="30">
        <v>95</v>
      </c>
      <c r="T208" s="25">
        <v>598.9</v>
      </c>
      <c r="U208" s="73">
        <v>13.27</v>
      </c>
      <c r="V208" s="73">
        <v>69.06</v>
      </c>
      <c r="W208" s="30" t="s">
        <v>104</v>
      </c>
      <c r="Y208" s="96">
        <v>11.01</v>
      </c>
      <c r="Z208" s="77">
        <v>0.0022454861111111156</v>
      </c>
      <c r="AA208" s="30">
        <v>95</v>
      </c>
      <c r="AB208" s="23">
        <v>513.24</v>
      </c>
      <c r="AC208" s="21">
        <v>11.56</v>
      </c>
      <c r="AD208" s="21">
        <v>53.65</v>
      </c>
      <c r="AE208" s="30" t="s">
        <v>104</v>
      </c>
      <c r="AH208" s="63" t="e">
        <f t="shared" si="20"/>
        <v>#N/A</v>
      </c>
      <c r="AI208" s="64" t="e">
        <f t="shared" si="21"/>
        <v>#N/A</v>
      </c>
      <c r="AJ208" s="63" t="e">
        <f t="shared" si="22"/>
        <v>#N/A</v>
      </c>
      <c r="AK208" s="63" t="e">
        <f t="shared" si="23"/>
        <v>#N/A</v>
      </c>
    </row>
    <row r="209" spans="17:37" ht="12.75">
      <c r="Q209" s="88">
        <v>10.6</v>
      </c>
      <c r="R209" s="94">
        <v>0.0015588518518518523</v>
      </c>
      <c r="S209" s="30">
        <v>94</v>
      </c>
      <c r="T209" s="25">
        <v>600.48</v>
      </c>
      <c r="U209" s="73">
        <v>13.31</v>
      </c>
      <c r="V209" s="73">
        <v>69.3</v>
      </c>
      <c r="W209" s="30" t="s">
        <v>103</v>
      </c>
      <c r="Y209" s="96">
        <v>11.03</v>
      </c>
      <c r="Z209" s="77">
        <v>0.0022508333333333378</v>
      </c>
      <c r="AA209" s="30">
        <v>94</v>
      </c>
      <c r="AB209" s="23">
        <v>514.49</v>
      </c>
      <c r="AC209" s="21">
        <v>11.59</v>
      </c>
      <c r="AD209" s="21">
        <v>53.83</v>
      </c>
      <c r="AE209" s="30" t="s">
        <v>103</v>
      </c>
      <c r="AH209" s="63" t="e">
        <f t="shared" si="20"/>
        <v>#N/A</v>
      </c>
      <c r="AI209" s="64" t="e">
        <f t="shared" si="21"/>
        <v>#N/A</v>
      </c>
      <c r="AJ209" s="63" t="e">
        <f t="shared" si="22"/>
        <v>#N/A</v>
      </c>
      <c r="AK209" s="63" t="e">
        <f t="shared" si="23"/>
        <v>#N/A</v>
      </c>
    </row>
    <row r="210" spans="17:37" ht="12.75">
      <c r="Q210" s="88">
        <v>10.62</v>
      </c>
      <c r="R210" s="94">
        <v>0.0015634907407407412</v>
      </c>
      <c r="S210" s="30">
        <v>93</v>
      </c>
      <c r="T210" s="25">
        <v>602.06</v>
      </c>
      <c r="U210" s="73">
        <v>13.35</v>
      </c>
      <c r="V210" s="73">
        <v>69.54</v>
      </c>
      <c r="W210" s="30" t="s">
        <v>102</v>
      </c>
      <c r="Y210" s="96">
        <v>11.06</v>
      </c>
      <c r="Z210" s="77">
        <v>0.00225618055555556</v>
      </c>
      <c r="AA210" s="30">
        <v>93</v>
      </c>
      <c r="AB210" s="23">
        <v>515.74</v>
      </c>
      <c r="AC210" s="21">
        <v>11.62</v>
      </c>
      <c r="AD210" s="21">
        <v>54.02</v>
      </c>
      <c r="AE210" s="30" t="s">
        <v>102</v>
      </c>
      <c r="AH210" s="63" t="e">
        <f t="shared" si="20"/>
        <v>#N/A</v>
      </c>
      <c r="AI210" s="64" t="e">
        <f t="shared" si="21"/>
        <v>#N/A</v>
      </c>
      <c r="AJ210" s="63" t="e">
        <f t="shared" si="22"/>
        <v>#N/A</v>
      </c>
      <c r="AK210" s="63" t="e">
        <f t="shared" si="23"/>
        <v>#N/A</v>
      </c>
    </row>
    <row r="211" spans="17:37" ht="12.75">
      <c r="Q211" s="88">
        <v>10.65</v>
      </c>
      <c r="R211" s="94">
        <v>0.00156812962962963</v>
      </c>
      <c r="S211" s="30">
        <v>92</v>
      </c>
      <c r="T211" s="25">
        <v>603.64</v>
      </c>
      <c r="U211" s="73">
        <v>13.39</v>
      </c>
      <c r="V211" s="73">
        <v>69.79</v>
      </c>
      <c r="W211" s="30" t="s">
        <v>101</v>
      </c>
      <c r="Y211" s="96">
        <v>11.08</v>
      </c>
      <c r="Z211" s="77">
        <v>0.002261527777777782</v>
      </c>
      <c r="AA211" s="30">
        <v>92</v>
      </c>
      <c r="AB211" s="23">
        <v>516.98</v>
      </c>
      <c r="AC211" s="21">
        <v>11.66</v>
      </c>
      <c r="AD211" s="21">
        <v>54.2</v>
      </c>
      <c r="AE211" s="30" t="s">
        <v>101</v>
      </c>
      <c r="AH211" s="63" t="e">
        <f t="shared" si="20"/>
        <v>#N/A</v>
      </c>
      <c r="AI211" s="64" t="e">
        <f t="shared" si="21"/>
        <v>#N/A</v>
      </c>
      <c r="AJ211" s="63" t="e">
        <f t="shared" si="22"/>
        <v>#N/A</v>
      </c>
      <c r="AK211" s="63" t="e">
        <f t="shared" si="23"/>
        <v>#N/A</v>
      </c>
    </row>
    <row r="212" spans="17:37" ht="12.75">
      <c r="Q212" s="88">
        <v>10.68</v>
      </c>
      <c r="R212" s="94">
        <v>0.001572768518518519</v>
      </c>
      <c r="S212" s="30">
        <v>91</v>
      </c>
      <c r="T212" s="25">
        <v>605.22</v>
      </c>
      <c r="U212" s="73">
        <v>13.43</v>
      </c>
      <c r="V212" s="73">
        <v>70.03</v>
      </c>
      <c r="W212" s="30" t="s">
        <v>100</v>
      </c>
      <c r="Y212" s="96">
        <v>11.11</v>
      </c>
      <c r="Z212" s="77">
        <v>0.002266875000000004</v>
      </c>
      <c r="AA212" s="30">
        <v>91</v>
      </c>
      <c r="AB212" s="23">
        <v>518.23</v>
      </c>
      <c r="AC212" s="21">
        <v>11.69</v>
      </c>
      <c r="AD212" s="21">
        <v>54.39</v>
      </c>
      <c r="AE212" s="30" t="s">
        <v>100</v>
      </c>
      <c r="AH212" s="63" t="e">
        <f t="shared" si="20"/>
        <v>#N/A</v>
      </c>
      <c r="AI212" s="64" t="e">
        <f t="shared" si="21"/>
        <v>#N/A</v>
      </c>
      <c r="AJ212" s="63" t="e">
        <f t="shared" si="22"/>
        <v>#N/A</v>
      </c>
      <c r="AK212" s="63" t="e">
        <f t="shared" si="23"/>
        <v>#N/A</v>
      </c>
    </row>
    <row r="213" spans="17:37" ht="12.75">
      <c r="Q213" s="88">
        <v>10.7</v>
      </c>
      <c r="R213" s="94">
        <v>0.0015774074074074078</v>
      </c>
      <c r="S213" s="30">
        <v>90</v>
      </c>
      <c r="T213" s="25">
        <v>606.8</v>
      </c>
      <c r="U213" s="73">
        <v>13.46</v>
      </c>
      <c r="V213" s="73">
        <v>70.27</v>
      </c>
      <c r="W213" s="30" t="s">
        <v>99</v>
      </c>
      <c r="Y213" s="96">
        <v>11.13</v>
      </c>
      <c r="Z213" s="77">
        <v>0.0022722222222222263</v>
      </c>
      <c r="AA213" s="30">
        <v>90</v>
      </c>
      <c r="AB213" s="23">
        <v>519.48</v>
      </c>
      <c r="AC213" s="21">
        <v>11.72</v>
      </c>
      <c r="AD213" s="21">
        <v>54.58</v>
      </c>
      <c r="AE213" s="30" t="s">
        <v>99</v>
      </c>
      <c r="AH213" s="63" t="e">
        <f aca="true" t="shared" si="24" ref="AH213:AH276">VLOOKUP(E213,Q$1:S$65536,3,0)</f>
        <v>#N/A</v>
      </c>
      <c r="AI213" s="64" t="e">
        <f aca="true" t="shared" si="25" ref="AI213:AI276">VLOOKUP(E213,Q$1:S$65536,3,1)-1</f>
        <v>#N/A</v>
      </c>
      <c r="AJ213" s="63" t="e">
        <f t="shared" si="22"/>
        <v>#N/A</v>
      </c>
      <c r="AK213" s="63" t="e">
        <f t="shared" si="23"/>
        <v>#N/A</v>
      </c>
    </row>
    <row r="214" spans="17:37" ht="12.75">
      <c r="Q214" s="88">
        <v>10.73</v>
      </c>
      <c r="R214" s="94">
        <v>0.0015820462962962967</v>
      </c>
      <c r="S214" s="30">
        <v>89</v>
      </c>
      <c r="T214" s="25">
        <v>608.38</v>
      </c>
      <c r="U214" s="73">
        <v>13.5</v>
      </c>
      <c r="V214" s="73">
        <v>70.52</v>
      </c>
      <c r="W214" s="30" t="s">
        <v>98</v>
      </c>
      <c r="Y214" s="96">
        <v>11.16</v>
      </c>
      <c r="Z214" s="77">
        <v>0.0022775694444444484</v>
      </c>
      <c r="AA214" s="30">
        <v>89</v>
      </c>
      <c r="AB214" s="23">
        <v>520.73</v>
      </c>
      <c r="AC214" s="21">
        <v>11.75</v>
      </c>
      <c r="AD214" s="21">
        <v>54.76</v>
      </c>
      <c r="AE214" s="30" t="s">
        <v>98</v>
      </c>
      <c r="AH214" s="63" t="e">
        <f t="shared" si="24"/>
        <v>#N/A</v>
      </c>
      <c r="AI214" s="64" t="e">
        <f t="shared" si="25"/>
        <v>#N/A</v>
      </c>
      <c r="AJ214" s="63" t="e">
        <f t="shared" si="22"/>
        <v>#N/A</v>
      </c>
      <c r="AK214" s="63" t="e">
        <f t="shared" si="23"/>
        <v>#N/A</v>
      </c>
    </row>
    <row r="215" spans="17:37" ht="12.75">
      <c r="Q215" s="88">
        <v>10.76</v>
      </c>
      <c r="R215" s="94">
        <v>0.0015866851851851856</v>
      </c>
      <c r="S215" s="30">
        <v>88</v>
      </c>
      <c r="T215" s="25">
        <v>609.96</v>
      </c>
      <c r="U215" s="73">
        <v>13.54</v>
      </c>
      <c r="V215" s="73">
        <v>70.76</v>
      </c>
      <c r="W215" s="30" t="s">
        <v>97</v>
      </c>
      <c r="Y215" s="96">
        <v>11.18</v>
      </c>
      <c r="Z215" s="77">
        <v>0.0022829166666666705</v>
      </c>
      <c r="AA215" s="30">
        <v>88</v>
      </c>
      <c r="AB215" s="23">
        <v>521.98</v>
      </c>
      <c r="AC215" s="21">
        <v>11.78</v>
      </c>
      <c r="AD215" s="21">
        <v>54.95</v>
      </c>
      <c r="AE215" s="30" t="s">
        <v>97</v>
      </c>
      <c r="AH215" s="63" t="e">
        <f t="shared" si="24"/>
        <v>#N/A</v>
      </c>
      <c r="AI215" s="64" t="e">
        <f t="shared" si="25"/>
        <v>#N/A</v>
      </c>
      <c r="AJ215" s="63" t="e">
        <f t="shared" si="22"/>
        <v>#N/A</v>
      </c>
      <c r="AK215" s="63" t="e">
        <f t="shared" si="23"/>
        <v>#N/A</v>
      </c>
    </row>
    <row r="216" spans="17:37" ht="12.75">
      <c r="Q216" s="88">
        <v>10.78</v>
      </c>
      <c r="R216" s="94">
        <v>0.0015913240740740744</v>
      </c>
      <c r="S216" s="30">
        <v>87</v>
      </c>
      <c r="T216" s="25">
        <v>611.54</v>
      </c>
      <c r="U216" s="73">
        <v>13.58</v>
      </c>
      <c r="V216" s="73">
        <v>71</v>
      </c>
      <c r="W216" s="30" t="s">
        <v>96</v>
      </c>
      <c r="Y216" s="96">
        <v>11.21</v>
      </c>
      <c r="Z216" s="77">
        <v>0.0022882638888888926</v>
      </c>
      <c r="AA216" s="30">
        <v>87</v>
      </c>
      <c r="AB216" s="23">
        <v>523.22</v>
      </c>
      <c r="AC216" s="21">
        <v>11.82</v>
      </c>
      <c r="AD216" s="21">
        <v>55.13</v>
      </c>
      <c r="AE216" s="30" t="s">
        <v>96</v>
      </c>
      <c r="AH216" s="63" t="e">
        <f t="shared" si="24"/>
        <v>#N/A</v>
      </c>
      <c r="AI216" s="64" t="e">
        <f t="shared" si="25"/>
        <v>#N/A</v>
      </c>
      <c r="AJ216" s="63" t="e">
        <f t="shared" si="22"/>
        <v>#N/A</v>
      </c>
      <c r="AK216" s="63" t="e">
        <f t="shared" si="23"/>
        <v>#N/A</v>
      </c>
    </row>
    <row r="217" spans="17:37" ht="12.75">
      <c r="Q217" s="88">
        <v>10.81</v>
      </c>
      <c r="R217" s="94">
        <v>0.0015959629629629633</v>
      </c>
      <c r="S217" s="30">
        <v>86</v>
      </c>
      <c r="T217" s="25">
        <v>613.12</v>
      </c>
      <c r="U217" s="73">
        <v>13.62</v>
      </c>
      <c r="V217" s="73">
        <v>71.24</v>
      </c>
      <c r="W217" s="30" t="s">
        <v>95</v>
      </c>
      <c r="Y217" s="96">
        <v>11.23</v>
      </c>
      <c r="Z217" s="77">
        <v>0.0022936111111111148</v>
      </c>
      <c r="AA217" s="30">
        <v>86</v>
      </c>
      <c r="AB217" s="23">
        <v>524.47</v>
      </c>
      <c r="AC217" s="21">
        <v>11.85</v>
      </c>
      <c r="AD217" s="21">
        <v>55.32</v>
      </c>
      <c r="AE217" s="30" t="s">
        <v>95</v>
      </c>
      <c r="AH217" s="63" t="e">
        <f t="shared" si="24"/>
        <v>#N/A</v>
      </c>
      <c r="AI217" s="64" t="e">
        <f t="shared" si="25"/>
        <v>#N/A</v>
      </c>
      <c r="AJ217" s="63" t="e">
        <f t="shared" si="22"/>
        <v>#N/A</v>
      </c>
      <c r="AK217" s="63" t="e">
        <f t="shared" si="23"/>
        <v>#N/A</v>
      </c>
    </row>
    <row r="218" spans="17:37" ht="12.75">
      <c r="Q218" s="88">
        <v>10.84</v>
      </c>
      <c r="R218" s="94">
        <v>0.0016006018518518522</v>
      </c>
      <c r="S218" s="30">
        <v>85</v>
      </c>
      <c r="T218" s="25">
        <v>614.7</v>
      </c>
      <c r="U218" s="73">
        <v>13.66</v>
      </c>
      <c r="V218" s="73">
        <v>71.49</v>
      </c>
      <c r="W218" s="30" t="s">
        <v>94</v>
      </c>
      <c r="Y218" s="96">
        <v>11.26</v>
      </c>
      <c r="Z218" s="77">
        <v>0.002298958333333337</v>
      </c>
      <c r="AA218" s="30">
        <v>85</v>
      </c>
      <c r="AB218" s="23">
        <v>525.72</v>
      </c>
      <c r="AC218" s="21">
        <v>11.88</v>
      </c>
      <c r="AD218" s="21">
        <v>55.5</v>
      </c>
      <c r="AE218" s="30" t="s">
        <v>94</v>
      </c>
      <c r="AH218" s="63" t="e">
        <f t="shared" si="24"/>
        <v>#N/A</v>
      </c>
      <c r="AI218" s="64" t="e">
        <f t="shared" si="25"/>
        <v>#N/A</v>
      </c>
      <c r="AJ218" s="63" t="e">
        <f t="shared" si="22"/>
        <v>#N/A</v>
      </c>
      <c r="AK218" s="63" t="e">
        <f t="shared" si="23"/>
        <v>#N/A</v>
      </c>
    </row>
    <row r="219" spans="17:37" ht="12.75">
      <c r="Q219" s="88">
        <v>10.86</v>
      </c>
      <c r="R219" s="94">
        <v>0.001605240740740741</v>
      </c>
      <c r="S219" s="30">
        <v>84</v>
      </c>
      <c r="T219" s="25">
        <v>616.28</v>
      </c>
      <c r="U219" s="73">
        <v>13.69</v>
      </c>
      <c r="V219" s="73">
        <v>71.73</v>
      </c>
      <c r="W219" s="30" t="s">
        <v>93</v>
      </c>
      <c r="Y219" s="96">
        <v>11.28</v>
      </c>
      <c r="Z219" s="77">
        <v>0.002304305555555559</v>
      </c>
      <c r="AA219" s="30">
        <v>84</v>
      </c>
      <c r="AB219" s="23">
        <v>526.97</v>
      </c>
      <c r="AC219" s="21">
        <v>11.91</v>
      </c>
      <c r="AD219" s="21">
        <v>55.69</v>
      </c>
      <c r="AE219" s="30" t="s">
        <v>93</v>
      </c>
      <c r="AH219" s="63" t="e">
        <f t="shared" si="24"/>
        <v>#N/A</v>
      </c>
      <c r="AI219" s="64" t="e">
        <f t="shared" si="25"/>
        <v>#N/A</v>
      </c>
      <c r="AJ219" s="63" t="e">
        <f t="shared" si="22"/>
        <v>#N/A</v>
      </c>
      <c r="AK219" s="63" t="e">
        <f t="shared" si="23"/>
        <v>#N/A</v>
      </c>
    </row>
    <row r="220" spans="17:37" ht="12.75">
      <c r="Q220" s="88">
        <v>10.89</v>
      </c>
      <c r="R220" s="94">
        <v>0.00160987962962963</v>
      </c>
      <c r="S220" s="30">
        <v>83</v>
      </c>
      <c r="T220" s="25">
        <v>617.86</v>
      </c>
      <c r="U220" s="73">
        <v>13.73</v>
      </c>
      <c r="V220" s="73">
        <v>71.97</v>
      </c>
      <c r="W220" s="30" t="s">
        <v>92</v>
      </c>
      <c r="Y220" s="96">
        <v>11.31</v>
      </c>
      <c r="Z220" s="77">
        <v>0.002309652777777781</v>
      </c>
      <c r="AA220" s="30">
        <v>83</v>
      </c>
      <c r="AB220" s="23">
        <v>528.22</v>
      </c>
      <c r="AC220" s="21">
        <v>11.94</v>
      </c>
      <c r="AD220" s="21">
        <v>55.88</v>
      </c>
      <c r="AE220" s="30" t="s">
        <v>92</v>
      </c>
      <c r="AH220" s="63" t="e">
        <f t="shared" si="24"/>
        <v>#N/A</v>
      </c>
      <c r="AI220" s="64" t="e">
        <f t="shared" si="25"/>
        <v>#N/A</v>
      </c>
      <c r="AJ220" s="63" t="e">
        <f t="shared" si="22"/>
        <v>#N/A</v>
      </c>
      <c r="AK220" s="63" t="e">
        <f t="shared" si="23"/>
        <v>#N/A</v>
      </c>
    </row>
    <row r="221" spans="17:37" ht="12.75">
      <c r="Q221" s="88">
        <v>10.92</v>
      </c>
      <c r="R221" s="94">
        <v>0.0016145185185185188</v>
      </c>
      <c r="S221" s="30">
        <v>82</v>
      </c>
      <c r="T221" s="25">
        <v>619.44</v>
      </c>
      <c r="U221" s="73">
        <v>13.77</v>
      </c>
      <c r="V221" s="73">
        <v>72.22</v>
      </c>
      <c r="W221" s="30" t="s">
        <v>91</v>
      </c>
      <c r="Y221" s="96">
        <v>11.33</v>
      </c>
      <c r="Z221" s="77">
        <v>0.0023150000000000033</v>
      </c>
      <c r="AA221" s="30">
        <v>82</v>
      </c>
      <c r="AB221" s="23">
        <v>529.46</v>
      </c>
      <c r="AC221" s="21">
        <v>11.98</v>
      </c>
      <c r="AD221" s="21">
        <v>56.06</v>
      </c>
      <c r="AE221" s="30" t="s">
        <v>91</v>
      </c>
      <c r="AH221" s="63" t="e">
        <f t="shared" si="24"/>
        <v>#N/A</v>
      </c>
      <c r="AI221" s="64" t="e">
        <f t="shared" si="25"/>
        <v>#N/A</v>
      </c>
      <c r="AJ221" s="63" t="e">
        <f t="shared" si="22"/>
        <v>#N/A</v>
      </c>
      <c r="AK221" s="63" t="e">
        <f t="shared" si="23"/>
        <v>#N/A</v>
      </c>
    </row>
    <row r="222" spans="17:37" ht="12.75">
      <c r="Q222" s="88">
        <v>10.94</v>
      </c>
      <c r="R222" s="94">
        <v>0.0016191574074074077</v>
      </c>
      <c r="S222" s="30">
        <v>81</v>
      </c>
      <c r="T222" s="25">
        <v>621.02</v>
      </c>
      <c r="U222" s="73">
        <v>13.81</v>
      </c>
      <c r="V222" s="73">
        <v>72.46</v>
      </c>
      <c r="W222" s="30" t="s">
        <v>90</v>
      </c>
      <c r="Y222" s="96">
        <v>11.36</v>
      </c>
      <c r="Z222" s="77">
        <v>0.0023203472222222254</v>
      </c>
      <c r="AA222" s="30">
        <v>81</v>
      </c>
      <c r="AB222" s="23">
        <v>530.71</v>
      </c>
      <c r="AC222" s="21">
        <v>12.01</v>
      </c>
      <c r="AD222" s="21">
        <v>56.25</v>
      </c>
      <c r="AE222" s="30" t="s">
        <v>90</v>
      </c>
      <c r="AH222" s="63" t="e">
        <f t="shared" si="24"/>
        <v>#N/A</v>
      </c>
      <c r="AI222" s="64" t="e">
        <f t="shared" si="25"/>
        <v>#N/A</v>
      </c>
      <c r="AJ222" s="63" t="e">
        <f t="shared" si="22"/>
        <v>#N/A</v>
      </c>
      <c r="AK222" s="63" t="e">
        <f t="shared" si="23"/>
        <v>#N/A</v>
      </c>
    </row>
    <row r="223" spans="17:37" ht="12.75">
      <c r="Q223" s="88">
        <v>10.97</v>
      </c>
      <c r="R223" s="94">
        <v>0.0016237962962962966</v>
      </c>
      <c r="S223" s="30">
        <v>80</v>
      </c>
      <c r="T223" s="25">
        <v>622.6</v>
      </c>
      <c r="U223" s="73">
        <v>13.85</v>
      </c>
      <c r="V223" s="73">
        <v>72.7</v>
      </c>
      <c r="W223" s="30" t="s">
        <v>89</v>
      </c>
      <c r="Y223" s="96">
        <v>11.38</v>
      </c>
      <c r="Z223" s="77">
        <v>0.0023256944444444475</v>
      </c>
      <c r="AA223" s="30">
        <v>80</v>
      </c>
      <c r="AB223" s="23">
        <v>531.96</v>
      </c>
      <c r="AC223" s="21">
        <v>12.04</v>
      </c>
      <c r="AD223" s="21">
        <v>56.43</v>
      </c>
      <c r="AE223" s="30" t="s">
        <v>89</v>
      </c>
      <c r="AH223" s="63" t="e">
        <f t="shared" si="24"/>
        <v>#N/A</v>
      </c>
      <c r="AI223" s="64" t="e">
        <f t="shared" si="25"/>
        <v>#N/A</v>
      </c>
      <c r="AJ223" s="63" t="e">
        <f t="shared" si="22"/>
        <v>#N/A</v>
      </c>
      <c r="AK223" s="63" t="e">
        <f t="shared" si="23"/>
        <v>#N/A</v>
      </c>
    </row>
    <row r="224" spans="17:37" ht="12.75">
      <c r="Q224" s="88">
        <v>10.99</v>
      </c>
      <c r="R224" s="94">
        <v>0.0016284351851851855</v>
      </c>
      <c r="S224" s="30">
        <v>79</v>
      </c>
      <c r="T224" s="25">
        <v>624.18</v>
      </c>
      <c r="U224" s="73">
        <v>13.89</v>
      </c>
      <c r="V224" s="73">
        <v>72.95</v>
      </c>
      <c r="W224" s="30" t="s">
        <v>88</v>
      </c>
      <c r="Y224" s="96">
        <v>11.41</v>
      </c>
      <c r="Z224" s="77">
        <v>0.0023310416666666696</v>
      </c>
      <c r="AA224" s="30">
        <v>79</v>
      </c>
      <c r="AB224" s="23">
        <v>533.21</v>
      </c>
      <c r="AC224" s="21">
        <v>12.07</v>
      </c>
      <c r="AD224" s="21">
        <v>56.62</v>
      </c>
      <c r="AE224" s="30" t="s">
        <v>88</v>
      </c>
      <c r="AH224" s="63" t="e">
        <f t="shared" si="24"/>
        <v>#N/A</v>
      </c>
      <c r="AI224" s="64" t="e">
        <f t="shared" si="25"/>
        <v>#N/A</v>
      </c>
      <c r="AJ224" s="63" t="e">
        <f t="shared" si="22"/>
        <v>#N/A</v>
      </c>
      <c r="AK224" s="63" t="e">
        <f t="shared" si="23"/>
        <v>#N/A</v>
      </c>
    </row>
    <row r="225" spans="17:37" ht="12.75">
      <c r="Q225" s="88">
        <v>11.02</v>
      </c>
      <c r="R225" s="94">
        <v>0.0016330740740740743</v>
      </c>
      <c r="S225" s="30">
        <v>78</v>
      </c>
      <c r="T225" s="25">
        <v>625.76</v>
      </c>
      <c r="U225" s="73">
        <v>13.92</v>
      </c>
      <c r="V225" s="73">
        <v>73.19</v>
      </c>
      <c r="W225" s="30" t="s">
        <v>87</v>
      </c>
      <c r="Y225" s="96">
        <v>11.43</v>
      </c>
      <c r="Z225" s="77">
        <v>0.0023363888888888918</v>
      </c>
      <c r="AA225" s="30">
        <v>78</v>
      </c>
      <c r="AB225" s="23">
        <v>534.46</v>
      </c>
      <c r="AC225" s="21">
        <v>12.1</v>
      </c>
      <c r="AD225" s="21">
        <v>56.8</v>
      </c>
      <c r="AE225" s="30" t="s">
        <v>87</v>
      </c>
      <c r="AH225" s="63" t="e">
        <f t="shared" si="24"/>
        <v>#N/A</v>
      </c>
      <c r="AI225" s="64" t="e">
        <f t="shared" si="25"/>
        <v>#N/A</v>
      </c>
      <c r="AJ225" s="63" t="e">
        <f t="shared" si="22"/>
        <v>#N/A</v>
      </c>
      <c r="AK225" s="63" t="e">
        <f t="shared" si="23"/>
        <v>#N/A</v>
      </c>
    </row>
    <row r="226" spans="17:37" ht="12.75">
      <c r="Q226" s="88">
        <v>11.05</v>
      </c>
      <c r="R226" s="94">
        <v>0.0016377129629629632</v>
      </c>
      <c r="S226" s="30">
        <v>77</v>
      </c>
      <c r="T226" s="25">
        <v>627.34</v>
      </c>
      <c r="U226" s="73">
        <v>13.96</v>
      </c>
      <c r="V226" s="73">
        <v>73.43</v>
      </c>
      <c r="W226" s="30" t="s">
        <v>86</v>
      </c>
      <c r="Y226" s="96">
        <v>11.46</v>
      </c>
      <c r="Z226" s="77">
        <v>0.002341736111111114</v>
      </c>
      <c r="AA226" s="30">
        <v>77</v>
      </c>
      <c r="AB226" s="23">
        <v>535.7</v>
      </c>
      <c r="AC226" s="21">
        <v>12.14</v>
      </c>
      <c r="AD226" s="21">
        <v>56.99</v>
      </c>
      <c r="AE226" s="30" t="s">
        <v>86</v>
      </c>
      <c r="AH226" s="63" t="e">
        <f t="shared" si="24"/>
        <v>#N/A</v>
      </c>
      <c r="AI226" s="64" t="e">
        <f t="shared" si="25"/>
        <v>#N/A</v>
      </c>
      <c r="AJ226" s="63" t="e">
        <f t="shared" si="22"/>
        <v>#N/A</v>
      </c>
      <c r="AK226" s="63" t="e">
        <f t="shared" si="23"/>
        <v>#N/A</v>
      </c>
    </row>
    <row r="227" spans="17:37" ht="12.75">
      <c r="Q227" s="88">
        <v>11.07</v>
      </c>
      <c r="R227" s="94">
        <v>0.001642351851851852</v>
      </c>
      <c r="S227" s="30">
        <v>76</v>
      </c>
      <c r="T227" s="25">
        <v>628.92</v>
      </c>
      <c r="U227" s="73">
        <v>14</v>
      </c>
      <c r="V227" s="73">
        <v>73.68</v>
      </c>
      <c r="W227" s="30" t="s">
        <v>85</v>
      </c>
      <c r="Y227" s="96">
        <v>11.48</v>
      </c>
      <c r="Z227" s="77">
        <v>0.002347083333333336</v>
      </c>
      <c r="AA227" s="30">
        <v>76</v>
      </c>
      <c r="AB227" s="23">
        <v>536.95</v>
      </c>
      <c r="AC227" s="21">
        <v>12.17</v>
      </c>
      <c r="AD227" s="21">
        <v>57.17</v>
      </c>
      <c r="AE227" s="30" t="s">
        <v>85</v>
      </c>
      <c r="AH227" s="63" t="e">
        <f t="shared" si="24"/>
        <v>#N/A</v>
      </c>
      <c r="AI227" s="64" t="e">
        <f t="shared" si="25"/>
        <v>#N/A</v>
      </c>
      <c r="AJ227" s="63" t="e">
        <f t="shared" si="22"/>
        <v>#N/A</v>
      </c>
      <c r="AK227" s="63" t="e">
        <f t="shared" si="23"/>
        <v>#N/A</v>
      </c>
    </row>
    <row r="228" spans="17:37" ht="12.75">
      <c r="Q228" s="88">
        <v>11.1</v>
      </c>
      <c r="R228" s="94">
        <v>0.001646990740740741</v>
      </c>
      <c r="S228" s="30">
        <v>75</v>
      </c>
      <c r="T228" s="25">
        <v>630.5</v>
      </c>
      <c r="U228" s="73">
        <v>14.04</v>
      </c>
      <c r="V228" s="73">
        <v>73.92</v>
      </c>
      <c r="W228" s="30" t="s">
        <v>84</v>
      </c>
      <c r="Y228" s="96">
        <v>11.51</v>
      </c>
      <c r="Z228" s="77">
        <v>0.002352430555555558</v>
      </c>
      <c r="AA228" s="30">
        <v>75</v>
      </c>
      <c r="AB228" s="23">
        <v>538.2</v>
      </c>
      <c r="AC228" s="21">
        <v>12.2</v>
      </c>
      <c r="AD228" s="21">
        <v>57.36</v>
      </c>
      <c r="AE228" s="30" t="s">
        <v>84</v>
      </c>
      <c r="AH228" s="63" t="e">
        <f t="shared" si="24"/>
        <v>#N/A</v>
      </c>
      <c r="AI228" s="64" t="e">
        <f t="shared" si="25"/>
        <v>#N/A</v>
      </c>
      <c r="AJ228" s="63" t="e">
        <f t="shared" si="22"/>
        <v>#N/A</v>
      </c>
      <c r="AK228" s="63" t="e">
        <f t="shared" si="23"/>
        <v>#N/A</v>
      </c>
    </row>
    <row r="229" spans="17:37" ht="12.75">
      <c r="Q229" s="88">
        <v>11.13</v>
      </c>
      <c r="R229" s="94">
        <v>0.0016516296296296298</v>
      </c>
      <c r="S229" s="30">
        <v>74</v>
      </c>
      <c r="T229" s="25">
        <v>632.08</v>
      </c>
      <c r="U229" s="73">
        <v>14.08</v>
      </c>
      <c r="V229" s="73">
        <v>74.16</v>
      </c>
      <c r="W229" s="30" t="s">
        <v>83</v>
      </c>
      <c r="Y229" s="96">
        <v>11.53</v>
      </c>
      <c r="Z229" s="77">
        <v>0.0023577777777777803</v>
      </c>
      <c r="AA229" s="30">
        <v>74</v>
      </c>
      <c r="AB229" s="23">
        <v>539.45</v>
      </c>
      <c r="AC229" s="21">
        <v>12.23</v>
      </c>
      <c r="AD229" s="21">
        <v>57.55</v>
      </c>
      <c r="AE229" s="30" t="s">
        <v>83</v>
      </c>
      <c r="AH229" s="63" t="e">
        <f t="shared" si="24"/>
        <v>#N/A</v>
      </c>
      <c r="AI229" s="64" t="e">
        <f t="shared" si="25"/>
        <v>#N/A</v>
      </c>
      <c r="AJ229" s="63" t="e">
        <f t="shared" si="22"/>
        <v>#N/A</v>
      </c>
      <c r="AK229" s="63" t="e">
        <f t="shared" si="23"/>
        <v>#N/A</v>
      </c>
    </row>
    <row r="230" spans="17:37" ht="12.75">
      <c r="Q230" s="88">
        <v>11.15</v>
      </c>
      <c r="R230" s="94">
        <v>0.0016562685185185187</v>
      </c>
      <c r="S230" s="30">
        <v>73</v>
      </c>
      <c r="T230" s="25">
        <v>633.66</v>
      </c>
      <c r="U230" s="73">
        <v>14.12</v>
      </c>
      <c r="V230" s="73">
        <v>74.41</v>
      </c>
      <c r="W230" s="30" t="s">
        <v>82</v>
      </c>
      <c r="Y230" s="96">
        <v>11.56</v>
      </c>
      <c r="Z230" s="77">
        <v>0.0023631250000000024</v>
      </c>
      <c r="AA230" s="30">
        <v>73</v>
      </c>
      <c r="AB230" s="23">
        <v>540.7</v>
      </c>
      <c r="AC230" s="21">
        <v>12.26</v>
      </c>
      <c r="AD230" s="21">
        <v>57.73</v>
      </c>
      <c r="AE230" s="30" t="s">
        <v>82</v>
      </c>
      <c r="AH230" s="63" t="e">
        <f t="shared" si="24"/>
        <v>#N/A</v>
      </c>
      <c r="AI230" s="64" t="e">
        <f t="shared" si="25"/>
        <v>#N/A</v>
      </c>
      <c r="AJ230" s="63" t="e">
        <f t="shared" si="22"/>
        <v>#N/A</v>
      </c>
      <c r="AK230" s="63" t="e">
        <f t="shared" si="23"/>
        <v>#N/A</v>
      </c>
    </row>
    <row r="231" spans="17:37" ht="12.75">
      <c r="Q231" s="88">
        <v>11.18</v>
      </c>
      <c r="R231" s="94">
        <v>0.0016609074074074076</v>
      </c>
      <c r="S231" s="30">
        <v>72</v>
      </c>
      <c r="T231" s="25">
        <v>635.24</v>
      </c>
      <c r="U231" s="73">
        <v>14.16</v>
      </c>
      <c r="V231" s="73">
        <v>74.65</v>
      </c>
      <c r="W231" s="30" t="s">
        <v>81</v>
      </c>
      <c r="Y231" s="96">
        <v>11.58</v>
      </c>
      <c r="Z231" s="77">
        <v>0.0023684722222222245</v>
      </c>
      <c r="AA231" s="30">
        <v>72</v>
      </c>
      <c r="AB231" s="23">
        <v>541.94</v>
      </c>
      <c r="AC231" s="21">
        <v>12.3</v>
      </c>
      <c r="AD231" s="21">
        <v>57.92</v>
      </c>
      <c r="AE231" s="30" t="s">
        <v>81</v>
      </c>
      <c r="AH231" s="63" t="e">
        <f t="shared" si="24"/>
        <v>#N/A</v>
      </c>
      <c r="AI231" s="64" t="e">
        <f t="shared" si="25"/>
        <v>#N/A</v>
      </c>
      <c r="AJ231" s="63" t="e">
        <f t="shared" si="22"/>
        <v>#N/A</v>
      </c>
      <c r="AK231" s="63" t="e">
        <f t="shared" si="23"/>
        <v>#N/A</v>
      </c>
    </row>
    <row r="232" spans="17:37" ht="12.75">
      <c r="Q232" s="88">
        <v>11.21</v>
      </c>
      <c r="R232" s="94">
        <v>0.0016655462962962965</v>
      </c>
      <c r="S232" s="30">
        <v>71</v>
      </c>
      <c r="T232" s="25">
        <v>636.82</v>
      </c>
      <c r="U232" s="73">
        <v>14.19</v>
      </c>
      <c r="V232" s="73">
        <v>74.89</v>
      </c>
      <c r="W232" s="30" t="s">
        <v>80</v>
      </c>
      <c r="Y232" s="96">
        <v>11.61</v>
      </c>
      <c r="Z232" s="77">
        <v>0.0023738194444444466</v>
      </c>
      <c r="AA232" s="30">
        <v>71</v>
      </c>
      <c r="AB232" s="23">
        <v>543.19</v>
      </c>
      <c r="AC232" s="21">
        <v>12.33</v>
      </c>
      <c r="AD232" s="21">
        <v>58.1</v>
      </c>
      <c r="AE232" s="30" t="s">
        <v>80</v>
      </c>
      <c r="AH232" s="63" t="e">
        <f t="shared" si="24"/>
        <v>#N/A</v>
      </c>
      <c r="AI232" s="64" t="e">
        <f t="shared" si="25"/>
        <v>#N/A</v>
      </c>
      <c r="AJ232" s="63" t="e">
        <f t="shared" si="22"/>
        <v>#N/A</v>
      </c>
      <c r="AK232" s="63" t="e">
        <f t="shared" si="23"/>
        <v>#N/A</v>
      </c>
    </row>
    <row r="233" spans="17:37" ht="12.75">
      <c r="Q233" s="88">
        <v>11.23</v>
      </c>
      <c r="R233" s="94">
        <v>0.0016701851851851854</v>
      </c>
      <c r="S233" s="30">
        <v>70</v>
      </c>
      <c r="T233" s="25">
        <v>638.4</v>
      </c>
      <c r="U233" s="73">
        <v>14.23</v>
      </c>
      <c r="V233" s="73">
        <v>75.14</v>
      </c>
      <c r="W233" s="30" t="s">
        <v>79</v>
      </c>
      <c r="Y233" s="96">
        <v>11.63</v>
      </c>
      <c r="Z233" s="77">
        <v>0.0023791666666666688</v>
      </c>
      <c r="AA233" s="30">
        <v>70</v>
      </c>
      <c r="AB233" s="23">
        <v>544.44</v>
      </c>
      <c r="AC233" s="21">
        <v>12.36</v>
      </c>
      <c r="AD233" s="21">
        <v>58.29</v>
      </c>
      <c r="AE233" s="30" t="s">
        <v>79</v>
      </c>
      <c r="AH233" s="63" t="e">
        <f t="shared" si="24"/>
        <v>#N/A</v>
      </c>
      <c r="AI233" s="64" t="e">
        <f t="shared" si="25"/>
        <v>#N/A</v>
      </c>
      <c r="AJ233" s="63" t="e">
        <f t="shared" si="22"/>
        <v>#N/A</v>
      </c>
      <c r="AK233" s="63" t="e">
        <f t="shared" si="23"/>
        <v>#N/A</v>
      </c>
    </row>
    <row r="234" spans="17:37" ht="12.75">
      <c r="Q234" s="88">
        <v>11.26</v>
      </c>
      <c r="R234" s="94">
        <v>0.0016748240740740742</v>
      </c>
      <c r="S234" s="30">
        <v>69</v>
      </c>
      <c r="T234" s="25">
        <v>639.98</v>
      </c>
      <c r="U234" s="73">
        <v>14.27</v>
      </c>
      <c r="V234" s="73">
        <v>75.38</v>
      </c>
      <c r="W234" s="30" t="s">
        <v>78</v>
      </c>
      <c r="Y234" s="96">
        <v>11.66</v>
      </c>
      <c r="Z234" s="77">
        <v>0.002384513888888891</v>
      </c>
      <c r="AA234" s="30">
        <v>69</v>
      </c>
      <c r="AB234" s="23">
        <v>545.69</v>
      </c>
      <c r="AC234" s="21">
        <v>12.39</v>
      </c>
      <c r="AD234" s="21">
        <v>58.47</v>
      </c>
      <c r="AE234" s="30" t="s">
        <v>78</v>
      </c>
      <c r="AH234" s="63" t="e">
        <f t="shared" si="24"/>
        <v>#N/A</v>
      </c>
      <c r="AI234" s="64" t="e">
        <f t="shared" si="25"/>
        <v>#N/A</v>
      </c>
      <c r="AJ234" s="63" t="e">
        <f t="shared" si="22"/>
        <v>#N/A</v>
      </c>
      <c r="AK234" s="63" t="e">
        <f t="shared" si="23"/>
        <v>#N/A</v>
      </c>
    </row>
    <row r="235" spans="17:37" ht="12.75">
      <c r="Q235" s="88">
        <v>11.28</v>
      </c>
      <c r="R235" s="94">
        <v>0.0016794629629629631</v>
      </c>
      <c r="S235" s="30">
        <v>68</v>
      </c>
      <c r="T235" s="25">
        <v>641.56</v>
      </c>
      <c r="U235" s="73">
        <v>14.31</v>
      </c>
      <c r="V235" s="73">
        <v>75.62</v>
      </c>
      <c r="W235" s="30" t="s">
        <v>77</v>
      </c>
      <c r="Y235" s="96">
        <v>11.68</v>
      </c>
      <c r="Z235" s="77">
        <v>0.002389861111111113</v>
      </c>
      <c r="AA235" s="30">
        <v>68</v>
      </c>
      <c r="AB235" s="23">
        <v>546.94</v>
      </c>
      <c r="AC235" s="21">
        <v>12.42</v>
      </c>
      <c r="AD235" s="21">
        <v>58.66</v>
      </c>
      <c r="AE235" s="30" t="s">
        <v>77</v>
      </c>
      <c r="AH235" s="63" t="e">
        <f t="shared" si="24"/>
        <v>#N/A</v>
      </c>
      <c r="AI235" s="64" t="e">
        <f t="shared" si="25"/>
        <v>#N/A</v>
      </c>
      <c r="AJ235" s="63" t="e">
        <f t="shared" si="22"/>
        <v>#N/A</v>
      </c>
      <c r="AK235" s="63" t="e">
        <f t="shared" si="23"/>
        <v>#N/A</v>
      </c>
    </row>
    <row r="236" spans="17:37" ht="12.75">
      <c r="Q236" s="88">
        <v>11.31</v>
      </c>
      <c r="R236" s="94">
        <v>0.001684101851851852</v>
      </c>
      <c r="S236" s="30">
        <v>67</v>
      </c>
      <c r="T236" s="25">
        <v>643.14</v>
      </c>
      <c r="U236" s="73">
        <v>14.35</v>
      </c>
      <c r="V236" s="73">
        <v>75.87</v>
      </c>
      <c r="W236" s="30" t="s">
        <v>76</v>
      </c>
      <c r="Y236" s="96">
        <v>11.71</v>
      </c>
      <c r="Z236" s="77">
        <v>0.002395208333333335</v>
      </c>
      <c r="AA236" s="30">
        <v>67</v>
      </c>
      <c r="AB236" s="23">
        <v>548.18</v>
      </c>
      <c r="AC236" s="21">
        <v>12.46</v>
      </c>
      <c r="AD236" s="21">
        <v>58.84</v>
      </c>
      <c r="AE236" s="30" t="s">
        <v>76</v>
      </c>
      <c r="AH236" s="63" t="e">
        <f t="shared" si="24"/>
        <v>#N/A</v>
      </c>
      <c r="AI236" s="64" t="e">
        <f t="shared" si="25"/>
        <v>#N/A</v>
      </c>
      <c r="AJ236" s="63" t="e">
        <f t="shared" si="22"/>
        <v>#N/A</v>
      </c>
      <c r="AK236" s="63" t="e">
        <f t="shared" si="23"/>
        <v>#N/A</v>
      </c>
    </row>
    <row r="237" spans="17:37" ht="12.75">
      <c r="Q237" s="88">
        <v>11.34</v>
      </c>
      <c r="R237" s="94">
        <v>0.0016887407407407409</v>
      </c>
      <c r="S237" s="30">
        <v>66</v>
      </c>
      <c r="T237" s="25">
        <v>644.72</v>
      </c>
      <c r="U237" s="73">
        <v>14.39</v>
      </c>
      <c r="V237" s="73">
        <v>76.11</v>
      </c>
      <c r="W237" s="30" t="s">
        <v>75</v>
      </c>
      <c r="Y237" s="96">
        <v>11.73</v>
      </c>
      <c r="Z237" s="77">
        <v>0.0024005555555555573</v>
      </c>
      <c r="AA237" s="30">
        <v>66</v>
      </c>
      <c r="AB237" s="23">
        <v>549.43</v>
      </c>
      <c r="AC237" s="21">
        <v>12.49</v>
      </c>
      <c r="AD237" s="21">
        <v>59.03</v>
      </c>
      <c r="AE237" s="30" t="s">
        <v>75</v>
      </c>
      <c r="AH237" s="63" t="e">
        <f t="shared" si="24"/>
        <v>#N/A</v>
      </c>
      <c r="AI237" s="64" t="e">
        <f t="shared" si="25"/>
        <v>#N/A</v>
      </c>
      <c r="AJ237" s="63" t="e">
        <f t="shared" si="22"/>
        <v>#N/A</v>
      </c>
      <c r="AK237" s="63" t="e">
        <f t="shared" si="23"/>
        <v>#N/A</v>
      </c>
    </row>
    <row r="238" spans="17:37" ht="12.75">
      <c r="Q238" s="88">
        <v>11.36</v>
      </c>
      <c r="R238" s="94">
        <v>0.0016933796296296297</v>
      </c>
      <c r="S238" s="30">
        <v>65</v>
      </c>
      <c r="T238" s="25">
        <v>646.3</v>
      </c>
      <c r="U238" s="73">
        <v>14.42</v>
      </c>
      <c r="V238" s="73">
        <v>76.35</v>
      </c>
      <c r="W238" s="30" t="s">
        <v>74</v>
      </c>
      <c r="Y238" s="96">
        <v>11.76</v>
      </c>
      <c r="Z238" s="77">
        <v>0.0024059027777777794</v>
      </c>
      <c r="AA238" s="30">
        <v>65</v>
      </c>
      <c r="AB238" s="23">
        <v>550.68</v>
      </c>
      <c r="AC238" s="21">
        <v>12.52</v>
      </c>
      <c r="AD238" s="21">
        <v>59.22</v>
      </c>
      <c r="AE238" s="30" t="s">
        <v>74</v>
      </c>
      <c r="AH238" s="63" t="e">
        <f t="shared" si="24"/>
        <v>#N/A</v>
      </c>
      <c r="AI238" s="64" t="e">
        <f t="shared" si="25"/>
        <v>#N/A</v>
      </c>
      <c r="AJ238" s="63" t="e">
        <f t="shared" si="22"/>
        <v>#N/A</v>
      </c>
      <c r="AK238" s="63" t="e">
        <f t="shared" si="23"/>
        <v>#N/A</v>
      </c>
    </row>
    <row r="239" spans="17:37" ht="12.75">
      <c r="Q239" s="88">
        <v>11.39</v>
      </c>
      <c r="R239" s="94">
        <v>0.0016980185185185186</v>
      </c>
      <c r="S239" s="30">
        <v>64</v>
      </c>
      <c r="T239" s="25">
        <v>647.88</v>
      </c>
      <c r="U239" s="73">
        <v>14.46</v>
      </c>
      <c r="V239" s="73">
        <v>76.6</v>
      </c>
      <c r="W239" s="30" t="s">
        <v>73</v>
      </c>
      <c r="Y239" s="96">
        <v>11.78</v>
      </c>
      <c r="Z239" s="77">
        <v>0.0024112500000000015</v>
      </c>
      <c r="AA239" s="30">
        <v>64</v>
      </c>
      <c r="AB239" s="23">
        <v>551.93</v>
      </c>
      <c r="AC239" s="21">
        <v>12.55</v>
      </c>
      <c r="AD239" s="21">
        <v>59.4</v>
      </c>
      <c r="AE239" s="30" t="s">
        <v>73</v>
      </c>
      <c r="AH239" s="63" t="e">
        <f t="shared" si="24"/>
        <v>#N/A</v>
      </c>
      <c r="AI239" s="64" t="e">
        <f t="shared" si="25"/>
        <v>#N/A</v>
      </c>
      <c r="AJ239" s="63" t="e">
        <f t="shared" si="22"/>
        <v>#N/A</v>
      </c>
      <c r="AK239" s="63" t="e">
        <f t="shared" si="23"/>
        <v>#N/A</v>
      </c>
    </row>
    <row r="240" spans="17:37" ht="12.75">
      <c r="Q240" s="88">
        <v>11.42</v>
      </c>
      <c r="R240" s="94">
        <v>0.0017026574074074075</v>
      </c>
      <c r="S240" s="30">
        <v>63</v>
      </c>
      <c r="T240" s="25">
        <v>649.46</v>
      </c>
      <c r="U240" s="73">
        <v>14.5</v>
      </c>
      <c r="V240" s="73">
        <v>76.84</v>
      </c>
      <c r="W240" s="30" t="s">
        <v>72</v>
      </c>
      <c r="Y240" s="96">
        <v>11.81</v>
      </c>
      <c r="Z240" s="77">
        <v>0.0024165972222222236</v>
      </c>
      <c r="AA240" s="30">
        <v>63</v>
      </c>
      <c r="AB240" s="23">
        <v>553.18</v>
      </c>
      <c r="AC240" s="21">
        <v>12.58</v>
      </c>
      <c r="AD240" s="21">
        <v>59.59</v>
      </c>
      <c r="AE240" s="30" t="s">
        <v>72</v>
      </c>
      <c r="AH240" s="63" t="e">
        <f t="shared" si="24"/>
        <v>#N/A</v>
      </c>
      <c r="AI240" s="64" t="e">
        <f t="shared" si="25"/>
        <v>#N/A</v>
      </c>
      <c r="AJ240" s="63" t="e">
        <f t="shared" si="22"/>
        <v>#N/A</v>
      </c>
      <c r="AK240" s="63" t="e">
        <f t="shared" si="23"/>
        <v>#N/A</v>
      </c>
    </row>
    <row r="241" spans="17:37" ht="12.75">
      <c r="Q241" s="88">
        <v>11.44</v>
      </c>
      <c r="R241" s="94">
        <v>0.0017072962962962964</v>
      </c>
      <c r="S241" s="30">
        <v>62</v>
      </c>
      <c r="T241" s="25">
        <v>651.04</v>
      </c>
      <c r="U241" s="73">
        <v>14.54</v>
      </c>
      <c r="V241" s="73">
        <v>77.08</v>
      </c>
      <c r="W241" s="30" t="s">
        <v>71</v>
      </c>
      <c r="Y241" s="96">
        <v>11.83</v>
      </c>
      <c r="Z241" s="77">
        <v>0.0024219444444444457</v>
      </c>
      <c r="AA241" s="30">
        <v>62</v>
      </c>
      <c r="AB241" s="23">
        <v>554.42</v>
      </c>
      <c r="AC241" s="21">
        <v>12.62</v>
      </c>
      <c r="AD241" s="21">
        <v>59.77</v>
      </c>
      <c r="AE241" s="30" t="s">
        <v>71</v>
      </c>
      <c r="AH241" s="63" t="e">
        <f t="shared" si="24"/>
        <v>#N/A</v>
      </c>
      <c r="AI241" s="64" t="e">
        <f t="shared" si="25"/>
        <v>#N/A</v>
      </c>
      <c r="AJ241" s="63" t="e">
        <f t="shared" si="22"/>
        <v>#N/A</v>
      </c>
      <c r="AK241" s="63" t="e">
        <f t="shared" si="23"/>
        <v>#N/A</v>
      </c>
    </row>
    <row r="242" spans="17:37" ht="12.75">
      <c r="Q242" s="88">
        <v>11.47</v>
      </c>
      <c r="R242" s="94">
        <v>0.0017119351851851853</v>
      </c>
      <c r="S242" s="30">
        <v>61</v>
      </c>
      <c r="T242" s="25">
        <v>652.62</v>
      </c>
      <c r="U242" s="73">
        <v>14.58</v>
      </c>
      <c r="V242" s="73">
        <v>77.32</v>
      </c>
      <c r="W242" s="30" t="s">
        <v>70</v>
      </c>
      <c r="Y242" s="96">
        <v>11.86</v>
      </c>
      <c r="Z242" s="77">
        <v>0.002427291666666668</v>
      </c>
      <c r="AA242" s="30">
        <v>61</v>
      </c>
      <c r="AB242" s="23">
        <v>555.67</v>
      </c>
      <c r="AC242" s="21">
        <v>12.65</v>
      </c>
      <c r="AD242" s="21">
        <v>59.96</v>
      </c>
      <c r="AE242" s="30" t="s">
        <v>70</v>
      </c>
      <c r="AH242" s="63" t="e">
        <f t="shared" si="24"/>
        <v>#N/A</v>
      </c>
      <c r="AI242" s="64" t="e">
        <f t="shared" si="25"/>
        <v>#N/A</v>
      </c>
      <c r="AJ242" s="63" t="e">
        <f t="shared" si="22"/>
        <v>#N/A</v>
      </c>
      <c r="AK242" s="63" t="e">
        <f t="shared" si="23"/>
        <v>#N/A</v>
      </c>
    </row>
    <row r="243" spans="17:37" ht="12.75">
      <c r="Q243" s="88">
        <v>11.5</v>
      </c>
      <c r="R243" s="94">
        <v>0.0017165740740740741</v>
      </c>
      <c r="S243" s="30">
        <v>60</v>
      </c>
      <c r="T243" s="25">
        <v>654.2</v>
      </c>
      <c r="U243" s="73">
        <v>14.62</v>
      </c>
      <c r="V243" s="73">
        <v>77.57</v>
      </c>
      <c r="W243" s="30" t="s">
        <v>69</v>
      </c>
      <c r="Y243" s="96">
        <v>11.88</v>
      </c>
      <c r="Z243" s="77">
        <v>0.00243263888888889</v>
      </c>
      <c r="AA243" s="30">
        <v>60</v>
      </c>
      <c r="AB243" s="23">
        <v>556.92</v>
      </c>
      <c r="AC243" s="21">
        <v>12.68</v>
      </c>
      <c r="AD243" s="21">
        <v>60.14</v>
      </c>
      <c r="AE243" s="30" t="s">
        <v>69</v>
      </c>
      <c r="AH243" s="63" t="e">
        <f t="shared" si="24"/>
        <v>#N/A</v>
      </c>
      <c r="AI243" s="64" t="e">
        <f t="shared" si="25"/>
        <v>#N/A</v>
      </c>
      <c r="AJ243" s="63" t="e">
        <f t="shared" si="22"/>
        <v>#N/A</v>
      </c>
      <c r="AK243" s="63" t="e">
        <f t="shared" si="23"/>
        <v>#N/A</v>
      </c>
    </row>
    <row r="244" spans="17:37" ht="12.75">
      <c r="Q244" s="88">
        <v>11.52</v>
      </c>
      <c r="R244" s="94">
        <v>0.001721212962962963</v>
      </c>
      <c r="S244" s="30">
        <v>59</v>
      </c>
      <c r="T244" s="25">
        <v>655.78</v>
      </c>
      <c r="U244" s="73">
        <v>14.65</v>
      </c>
      <c r="V244" s="73">
        <v>77.81</v>
      </c>
      <c r="W244" s="30" t="s">
        <v>68</v>
      </c>
      <c r="Y244" s="96">
        <v>11.91</v>
      </c>
      <c r="Z244" s="77">
        <v>0.002437986111111112</v>
      </c>
      <c r="AA244" s="30">
        <v>59</v>
      </c>
      <c r="AB244" s="23">
        <v>558.17</v>
      </c>
      <c r="AC244" s="21">
        <v>12.71</v>
      </c>
      <c r="AD244" s="21">
        <v>60.33</v>
      </c>
      <c r="AE244" s="30" t="s">
        <v>68</v>
      </c>
      <c r="AH244" s="63" t="e">
        <f t="shared" si="24"/>
        <v>#N/A</v>
      </c>
      <c r="AI244" s="64" t="e">
        <f t="shared" si="25"/>
        <v>#N/A</v>
      </c>
      <c r="AJ244" s="63" t="e">
        <f t="shared" si="22"/>
        <v>#N/A</v>
      </c>
      <c r="AK244" s="63" t="e">
        <f t="shared" si="23"/>
        <v>#N/A</v>
      </c>
    </row>
    <row r="245" spans="17:37" ht="12.75">
      <c r="Q245" s="88">
        <v>11.55</v>
      </c>
      <c r="R245" s="94">
        <v>0.001725851851851852</v>
      </c>
      <c r="S245" s="30">
        <v>58</v>
      </c>
      <c r="T245" s="25">
        <v>657.36</v>
      </c>
      <c r="U245" s="73">
        <v>14.69</v>
      </c>
      <c r="V245" s="73">
        <v>78.05</v>
      </c>
      <c r="W245" s="30" t="s">
        <v>67</v>
      </c>
      <c r="Y245" s="96">
        <v>11.93</v>
      </c>
      <c r="Z245" s="77">
        <v>0.0024433333333333342</v>
      </c>
      <c r="AA245" s="30">
        <v>58</v>
      </c>
      <c r="AB245" s="23">
        <v>559.42</v>
      </c>
      <c r="AC245" s="21">
        <v>12.74</v>
      </c>
      <c r="AD245" s="21">
        <v>60.52</v>
      </c>
      <c r="AE245" s="30" t="s">
        <v>67</v>
      </c>
      <c r="AH245" s="63" t="e">
        <f t="shared" si="24"/>
        <v>#N/A</v>
      </c>
      <c r="AI245" s="64" t="e">
        <f t="shared" si="25"/>
        <v>#N/A</v>
      </c>
      <c r="AJ245" s="63" t="e">
        <f t="shared" si="22"/>
        <v>#N/A</v>
      </c>
      <c r="AK245" s="63" t="e">
        <f t="shared" si="23"/>
        <v>#N/A</v>
      </c>
    </row>
    <row r="246" spans="17:37" ht="12.75">
      <c r="Q246" s="88">
        <v>11.58</v>
      </c>
      <c r="R246" s="94">
        <v>0.0017304907407407408</v>
      </c>
      <c r="S246" s="30">
        <v>57</v>
      </c>
      <c r="T246" s="25">
        <v>658.94</v>
      </c>
      <c r="U246" s="73">
        <v>14.73</v>
      </c>
      <c r="V246" s="73">
        <v>78.3</v>
      </c>
      <c r="W246" s="30" t="s">
        <v>66</v>
      </c>
      <c r="Y246" s="96">
        <v>11.96</v>
      </c>
      <c r="Z246" s="77">
        <v>0.0024486805555555564</v>
      </c>
      <c r="AA246" s="30">
        <v>57</v>
      </c>
      <c r="AB246" s="23">
        <v>560.66</v>
      </c>
      <c r="AC246" s="21">
        <v>12.78</v>
      </c>
      <c r="AD246" s="21">
        <v>60.7</v>
      </c>
      <c r="AE246" s="30" t="s">
        <v>66</v>
      </c>
      <c r="AH246" s="63" t="e">
        <f t="shared" si="24"/>
        <v>#N/A</v>
      </c>
      <c r="AI246" s="64" t="e">
        <f t="shared" si="25"/>
        <v>#N/A</v>
      </c>
      <c r="AJ246" s="63" t="e">
        <f t="shared" si="22"/>
        <v>#N/A</v>
      </c>
      <c r="AK246" s="63" t="e">
        <f t="shared" si="23"/>
        <v>#N/A</v>
      </c>
    </row>
    <row r="247" spans="17:37" ht="12.75">
      <c r="Q247" s="88">
        <v>11.6</v>
      </c>
      <c r="R247" s="94">
        <v>0.0017351296296296297</v>
      </c>
      <c r="S247" s="30">
        <v>56</v>
      </c>
      <c r="T247" s="25">
        <v>660.52</v>
      </c>
      <c r="U247" s="73">
        <v>14.77</v>
      </c>
      <c r="V247" s="73">
        <v>78.54</v>
      </c>
      <c r="W247" s="30" t="s">
        <v>65</v>
      </c>
      <c r="Y247" s="96">
        <v>11.98</v>
      </c>
      <c r="Z247" s="77">
        <v>0.0024540277777777785</v>
      </c>
      <c r="AA247" s="30">
        <v>56</v>
      </c>
      <c r="AB247" s="23">
        <v>561.91</v>
      </c>
      <c r="AC247" s="21">
        <v>12.81</v>
      </c>
      <c r="AD247" s="21">
        <v>60.89</v>
      </c>
      <c r="AE247" s="30" t="s">
        <v>65</v>
      </c>
      <c r="AH247" s="63" t="e">
        <f t="shared" si="24"/>
        <v>#N/A</v>
      </c>
      <c r="AI247" s="64" t="e">
        <f t="shared" si="25"/>
        <v>#N/A</v>
      </c>
      <c r="AJ247" s="63" t="e">
        <f t="shared" si="22"/>
        <v>#N/A</v>
      </c>
      <c r="AK247" s="63" t="e">
        <f t="shared" si="23"/>
        <v>#N/A</v>
      </c>
    </row>
    <row r="248" spans="17:37" ht="12.75">
      <c r="Q248" s="88">
        <v>11.63</v>
      </c>
      <c r="R248" s="94">
        <v>0.0017397685185185185</v>
      </c>
      <c r="S248" s="30">
        <v>55</v>
      </c>
      <c r="T248" s="25">
        <v>662.1</v>
      </c>
      <c r="U248" s="73">
        <v>14.81</v>
      </c>
      <c r="V248" s="73">
        <v>78.78</v>
      </c>
      <c r="W248" s="30" t="s">
        <v>64</v>
      </c>
      <c r="Y248" s="96">
        <v>12.01</v>
      </c>
      <c r="Z248" s="77">
        <v>0.0024593750000000006</v>
      </c>
      <c r="AA248" s="30">
        <v>55</v>
      </c>
      <c r="AB248" s="23">
        <v>563.16</v>
      </c>
      <c r="AC248" s="21">
        <v>12.84</v>
      </c>
      <c r="AD248" s="21">
        <v>61.07</v>
      </c>
      <c r="AE248" s="30" t="s">
        <v>64</v>
      </c>
      <c r="AH248" s="63" t="e">
        <f t="shared" si="24"/>
        <v>#N/A</v>
      </c>
      <c r="AI248" s="64" t="e">
        <f t="shared" si="25"/>
        <v>#N/A</v>
      </c>
      <c r="AJ248" s="63" t="e">
        <f t="shared" si="22"/>
        <v>#N/A</v>
      </c>
      <c r="AK248" s="63" t="e">
        <f t="shared" si="23"/>
        <v>#N/A</v>
      </c>
    </row>
    <row r="249" spans="17:37" ht="12.75">
      <c r="Q249" s="88">
        <v>11.65</v>
      </c>
      <c r="R249" s="94">
        <v>0.0017444074074074074</v>
      </c>
      <c r="S249" s="30">
        <v>54</v>
      </c>
      <c r="T249" s="25">
        <v>663.68</v>
      </c>
      <c r="U249" s="73">
        <v>14.85</v>
      </c>
      <c r="V249" s="73">
        <v>79.03</v>
      </c>
      <c r="W249" s="30" t="s">
        <v>63</v>
      </c>
      <c r="Y249" s="96">
        <v>12.03</v>
      </c>
      <c r="Z249" s="77">
        <v>0.0024647222222222227</v>
      </c>
      <c r="AA249" s="30">
        <v>54</v>
      </c>
      <c r="AB249" s="23">
        <v>564.41</v>
      </c>
      <c r="AC249" s="21">
        <v>12.87</v>
      </c>
      <c r="AD249" s="21">
        <v>61.26</v>
      </c>
      <c r="AE249" s="30" t="s">
        <v>63</v>
      </c>
      <c r="AH249" s="63" t="e">
        <f t="shared" si="24"/>
        <v>#N/A</v>
      </c>
      <c r="AI249" s="64" t="e">
        <f t="shared" si="25"/>
        <v>#N/A</v>
      </c>
      <c r="AJ249" s="63" t="e">
        <f t="shared" si="22"/>
        <v>#N/A</v>
      </c>
      <c r="AK249" s="63" t="e">
        <f t="shared" si="23"/>
        <v>#N/A</v>
      </c>
    </row>
    <row r="250" spans="17:37" ht="12.75">
      <c r="Q250" s="88">
        <v>11.68</v>
      </c>
      <c r="R250" s="94">
        <v>0.0017490462962962963</v>
      </c>
      <c r="S250" s="30">
        <v>53</v>
      </c>
      <c r="T250" s="25">
        <v>665.26</v>
      </c>
      <c r="U250" s="73">
        <v>14.88</v>
      </c>
      <c r="V250" s="73">
        <v>79.27</v>
      </c>
      <c r="W250" s="30" t="s">
        <v>62</v>
      </c>
      <c r="Y250" s="96">
        <v>12.06</v>
      </c>
      <c r="Z250" s="77">
        <v>0.002470069444444445</v>
      </c>
      <c r="AA250" s="30">
        <v>53</v>
      </c>
      <c r="AB250" s="23">
        <v>565.66</v>
      </c>
      <c r="AC250" s="21">
        <v>12.9</v>
      </c>
      <c r="AD250" s="21">
        <v>61.44</v>
      </c>
      <c r="AE250" s="30" t="s">
        <v>62</v>
      </c>
      <c r="AH250" s="63" t="e">
        <f t="shared" si="24"/>
        <v>#N/A</v>
      </c>
      <c r="AI250" s="64" t="e">
        <f t="shared" si="25"/>
        <v>#N/A</v>
      </c>
      <c r="AJ250" s="63" t="e">
        <f t="shared" si="22"/>
        <v>#N/A</v>
      </c>
      <c r="AK250" s="63" t="e">
        <f t="shared" si="23"/>
        <v>#N/A</v>
      </c>
    </row>
    <row r="251" spans="17:37" ht="12.75">
      <c r="Q251" s="88">
        <v>11.71</v>
      </c>
      <c r="R251" s="94">
        <v>0.0017536851851851852</v>
      </c>
      <c r="S251" s="30">
        <v>52</v>
      </c>
      <c r="T251" s="25">
        <v>666.84</v>
      </c>
      <c r="U251" s="73">
        <v>14.92</v>
      </c>
      <c r="V251" s="73">
        <v>79.51</v>
      </c>
      <c r="W251" s="30" t="s">
        <v>61</v>
      </c>
      <c r="Y251" s="96">
        <v>12.08</v>
      </c>
      <c r="Z251" s="77">
        <v>0.002475416666666667</v>
      </c>
      <c r="AA251" s="30">
        <v>52</v>
      </c>
      <c r="AB251" s="23">
        <v>566.9</v>
      </c>
      <c r="AC251" s="21">
        <v>12.94</v>
      </c>
      <c r="AD251" s="21">
        <v>61.63</v>
      </c>
      <c r="AE251" s="30" t="s">
        <v>61</v>
      </c>
      <c r="AH251" s="63" t="e">
        <f t="shared" si="24"/>
        <v>#N/A</v>
      </c>
      <c r="AI251" s="64" t="e">
        <f t="shared" si="25"/>
        <v>#N/A</v>
      </c>
      <c r="AJ251" s="63" t="e">
        <f t="shared" si="22"/>
        <v>#N/A</v>
      </c>
      <c r="AK251" s="63" t="e">
        <f t="shared" si="23"/>
        <v>#N/A</v>
      </c>
    </row>
    <row r="252" spans="17:37" ht="12.75">
      <c r="Q252" s="88">
        <v>11.73</v>
      </c>
      <c r="R252" s="94">
        <v>0.001758324074074074</v>
      </c>
      <c r="S252" s="30">
        <v>51</v>
      </c>
      <c r="T252" s="72">
        <v>668.42</v>
      </c>
      <c r="U252" s="73">
        <v>14.96</v>
      </c>
      <c r="V252" s="73">
        <v>79.76</v>
      </c>
      <c r="W252" s="30" t="s">
        <v>60</v>
      </c>
      <c r="Y252" s="96">
        <v>12.11</v>
      </c>
      <c r="Z252" s="77">
        <v>0.002480763888888889</v>
      </c>
      <c r="AA252" s="30">
        <v>51</v>
      </c>
      <c r="AB252" s="23">
        <v>568.15</v>
      </c>
      <c r="AC252" s="21">
        <v>12.97</v>
      </c>
      <c r="AD252" s="21">
        <v>61.81</v>
      </c>
      <c r="AE252" s="30" t="s">
        <v>60</v>
      </c>
      <c r="AH252" s="63" t="e">
        <f t="shared" si="24"/>
        <v>#N/A</v>
      </c>
      <c r="AI252" s="64" t="e">
        <f t="shared" si="25"/>
        <v>#N/A</v>
      </c>
      <c r="AJ252" s="63" t="e">
        <f t="shared" si="22"/>
        <v>#N/A</v>
      </c>
      <c r="AK252" s="63" t="e">
        <f t="shared" si="23"/>
        <v>#N/A</v>
      </c>
    </row>
    <row r="253" spans="17:37" ht="12.75">
      <c r="Q253" s="87">
        <v>11.76</v>
      </c>
      <c r="R253" s="93">
        <v>0.001762962962962963</v>
      </c>
      <c r="S253" s="30">
        <v>50</v>
      </c>
      <c r="T253" s="71">
        <v>670</v>
      </c>
      <c r="U253" s="74">
        <v>15</v>
      </c>
      <c r="V253" s="74">
        <v>80</v>
      </c>
      <c r="W253" s="30" t="s">
        <v>59</v>
      </c>
      <c r="Y253" s="95">
        <v>12.13</v>
      </c>
      <c r="Z253" s="76">
        <v>0.0024861111111111112</v>
      </c>
      <c r="AA253" s="30">
        <v>50</v>
      </c>
      <c r="AB253" s="16">
        <v>570</v>
      </c>
      <c r="AC253" s="15">
        <v>13</v>
      </c>
      <c r="AD253" s="15">
        <v>62</v>
      </c>
      <c r="AE253" s="30" t="s">
        <v>59</v>
      </c>
      <c r="AH253" s="63" t="e">
        <f t="shared" si="24"/>
        <v>#N/A</v>
      </c>
      <c r="AI253" s="64" t="e">
        <f t="shared" si="25"/>
        <v>#N/A</v>
      </c>
      <c r="AJ253" s="63" t="e">
        <f t="shared" si="22"/>
        <v>#N/A</v>
      </c>
      <c r="AK253" s="63" t="e">
        <f t="shared" si="23"/>
        <v>#N/A</v>
      </c>
    </row>
    <row r="254" spans="17:37" ht="12.75">
      <c r="Q254" s="88">
        <v>11.79</v>
      </c>
      <c r="R254" s="94">
        <v>0.0017670555555555538</v>
      </c>
      <c r="S254" s="30">
        <v>49</v>
      </c>
      <c r="T254" s="72">
        <v>671.58</v>
      </c>
      <c r="U254" s="73">
        <f aca="true" t="shared" si="26" ref="U254:V285">U255-(U$53-U$2)/50</f>
        <v>14.177599999999963</v>
      </c>
      <c r="V254" s="73">
        <f t="shared" si="26"/>
        <v>74.12479999999988</v>
      </c>
      <c r="W254" s="30" t="s">
        <v>58</v>
      </c>
      <c r="Y254" s="96">
        <v>12.16</v>
      </c>
      <c r="Z254" s="77">
        <v>0.002491944444444442</v>
      </c>
      <c r="AA254" s="30">
        <v>49</v>
      </c>
      <c r="AB254" s="22">
        <v>571.1999999999978</v>
      </c>
      <c r="AC254" s="21">
        <v>13.04</v>
      </c>
      <c r="AD254" s="21">
        <v>62.184000000000125</v>
      </c>
      <c r="AE254" s="30" t="s">
        <v>58</v>
      </c>
      <c r="AH254" s="63" t="e">
        <f t="shared" si="24"/>
        <v>#N/A</v>
      </c>
      <c r="AI254" s="64" t="e">
        <f t="shared" si="25"/>
        <v>#N/A</v>
      </c>
      <c r="AJ254" s="63" t="e">
        <f t="shared" si="22"/>
        <v>#N/A</v>
      </c>
      <c r="AK254" s="63" t="e">
        <f t="shared" si="23"/>
        <v>#N/A</v>
      </c>
    </row>
    <row r="255" spans="17:37" ht="12.75">
      <c r="Q255" s="88">
        <v>11.82</v>
      </c>
      <c r="R255" s="94">
        <v>0.0017711481481481465</v>
      </c>
      <c r="S255" s="30">
        <v>48</v>
      </c>
      <c r="T255" s="72">
        <v>673.16</v>
      </c>
      <c r="U255" s="73">
        <f t="shared" si="26"/>
        <v>14.235199999999963</v>
      </c>
      <c r="V255" s="73">
        <f t="shared" si="26"/>
        <v>74.48959999999988</v>
      </c>
      <c r="W255" s="30" t="s">
        <v>57</v>
      </c>
      <c r="Y255" s="96">
        <v>12.18</v>
      </c>
      <c r="Z255" s="77">
        <v>0.0024977777777777754</v>
      </c>
      <c r="AA255" s="30">
        <v>48</v>
      </c>
      <c r="AB255" s="22">
        <v>572.3999999999978</v>
      </c>
      <c r="AC255" s="21">
        <v>13.08</v>
      </c>
      <c r="AD255" s="21">
        <v>62.36800000000012</v>
      </c>
      <c r="AE255" s="30" t="s">
        <v>57</v>
      </c>
      <c r="AH255" s="63" t="e">
        <f t="shared" si="24"/>
        <v>#N/A</v>
      </c>
      <c r="AI255" s="64" t="e">
        <f t="shared" si="25"/>
        <v>#N/A</v>
      </c>
      <c r="AJ255" s="63" t="e">
        <f t="shared" si="22"/>
        <v>#N/A</v>
      </c>
      <c r="AK255" s="63" t="e">
        <f t="shared" si="23"/>
        <v>#N/A</v>
      </c>
    </row>
    <row r="256" spans="17:37" ht="12.75">
      <c r="Q256" s="88">
        <v>11.85</v>
      </c>
      <c r="R256" s="94">
        <v>0.0017752407407407391</v>
      </c>
      <c r="S256" s="30">
        <v>47</v>
      </c>
      <c r="T256" s="72">
        <v>674.74</v>
      </c>
      <c r="U256" s="73">
        <f t="shared" si="26"/>
        <v>14.292799999999964</v>
      </c>
      <c r="V256" s="73">
        <f t="shared" si="26"/>
        <v>74.85439999999988</v>
      </c>
      <c r="W256" s="30" t="s">
        <v>56</v>
      </c>
      <c r="Y256" s="96">
        <v>12.21</v>
      </c>
      <c r="Z256" s="77">
        <v>0.002503611111111109</v>
      </c>
      <c r="AA256" s="30">
        <v>47</v>
      </c>
      <c r="AB256" s="22">
        <v>573.5999999999979</v>
      </c>
      <c r="AC256" s="21">
        <v>13.12</v>
      </c>
      <c r="AD256" s="21">
        <v>62.55200000000012</v>
      </c>
      <c r="AE256" s="30" t="s">
        <v>56</v>
      </c>
      <c r="AH256" s="63" t="e">
        <f t="shared" si="24"/>
        <v>#N/A</v>
      </c>
      <c r="AI256" s="64" t="e">
        <f t="shared" si="25"/>
        <v>#N/A</v>
      </c>
      <c r="AJ256" s="63" t="e">
        <f t="shared" si="22"/>
        <v>#N/A</v>
      </c>
      <c r="AK256" s="63" t="e">
        <f t="shared" si="23"/>
        <v>#N/A</v>
      </c>
    </row>
    <row r="257" spans="17:37" ht="12.75">
      <c r="Q257" s="88">
        <v>11.88</v>
      </c>
      <c r="R257" s="94">
        <v>0.0017793333333333318</v>
      </c>
      <c r="S257" s="30">
        <v>46</v>
      </c>
      <c r="T257" s="72">
        <v>676.32</v>
      </c>
      <c r="U257" s="73">
        <f t="shared" si="26"/>
        <v>14.350399999999965</v>
      </c>
      <c r="V257" s="73">
        <f t="shared" si="26"/>
        <v>75.21919999999989</v>
      </c>
      <c r="W257" s="30" t="s">
        <v>55</v>
      </c>
      <c r="Y257" s="96">
        <v>12.24</v>
      </c>
      <c r="Z257" s="77">
        <v>0.002509444444444442</v>
      </c>
      <c r="AA257" s="30">
        <v>46</v>
      </c>
      <c r="AB257" s="22">
        <v>574.7999999999979</v>
      </c>
      <c r="AC257" s="21">
        <v>13.16</v>
      </c>
      <c r="AD257" s="21">
        <v>62.73600000000012</v>
      </c>
      <c r="AE257" s="30" t="s">
        <v>55</v>
      </c>
      <c r="AH257" s="63" t="e">
        <f t="shared" si="24"/>
        <v>#N/A</v>
      </c>
      <c r="AI257" s="64" t="e">
        <f t="shared" si="25"/>
        <v>#N/A</v>
      </c>
      <c r="AJ257" s="63" t="e">
        <f t="shared" si="22"/>
        <v>#N/A</v>
      </c>
      <c r="AK257" s="63" t="e">
        <f t="shared" si="23"/>
        <v>#N/A</v>
      </c>
    </row>
    <row r="258" spans="17:37" ht="12.75">
      <c r="Q258" s="88">
        <v>11.9</v>
      </c>
      <c r="R258" s="94">
        <v>0.0017834259259259244</v>
      </c>
      <c r="S258" s="30">
        <v>45</v>
      </c>
      <c r="T258" s="72">
        <v>677.9</v>
      </c>
      <c r="U258" s="73">
        <f t="shared" si="26"/>
        <v>14.407999999999966</v>
      </c>
      <c r="V258" s="73">
        <f t="shared" si="26"/>
        <v>75.58399999999989</v>
      </c>
      <c r="W258" s="30" t="s">
        <v>54</v>
      </c>
      <c r="Y258" s="96">
        <v>12.27</v>
      </c>
      <c r="Z258" s="77">
        <v>0.0025152777777777756</v>
      </c>
      <c r="AA258" s="30">
        <v>45</v>
      </c>
      <c r="AB258" s="22">
        <v>575.999999999998</v>
      </c>
      <c r="AC258" s="21">
        <v>13.2</v>
      </c>
      <c r="AD258" s="21">
        <v>62.920000000000115</v>
      </c>
      <c r="AE258" s="30" t="s">
        <v>54</v>
      </c>
      <c r="AH258" s="63" t="e">
        <f t="shared" si="24"/>
        <v>#N/A</v>
      </c>
      <c r="AI258" s="64" t="e">
        <f t="shared" si="25"/>
        <v>#N/A</v>
      </c>
      <c r="AJ258" s="63" t="e">
        <f aca="true" t="shared" si="27" ref="AJ258:AJ303">VLOOKUP(H258,R$1:S$65536,2,0)</f>
        <v>#N/A</v>
      </c>
      <c r="AK258" s="63" t="e">
        <f aca="true" t="shared" si="28" ref="AK258:AK303">VLOOKUP(H258,R$1:S$65536,2,1)-1</f>
        <v>#N/A</v>
      </c>
    </row>
    <row r="259" spans="17:37" ht="12.75">
      <c r="Q259" s="88">
        <v>11.93</v>
      </c>
      <c r="R259" s="94">
        <v>0.001787518518518517</v>
      </c>
      <c r="S259" s="30">
        <v>44</v>
      </c>
      <c r="T259" s="72">
        <v>679.48</v>
      </c>
      <c r="U259" s="73">
        <f t="shared" si="26"/>
        <v>14.465599999999966</v>
      </c>
      <c r="V259" s="73">
        <f t="shared" si="26"/>
        <v>75.94879999999989</v>
      </c>
      <c r="W259" s="30" t="s">
        <v>53</v>
      </c>
      <c r="Y259" s="96">
        <v>12.29</v>
      </c>
      <c r="Z259" s="77">
        <v>0.002521111111111109</v>
      </c>
      <c r="AA259" s="30">
        <v>44</v>
      </c>
      <c r="AB259" s="22">
        <v>577.199999999998</v>
      </c>
      <c r="AC259" s="21">
        <v>13.24</v>
      </c>
      <c r="AD259" s="21">
        <v>63.10400000000011</v>
      </c>
      <c r="AE259" s="30" t="s">
        <v>53</v>
      </c>
      <c r="AH259" s="63" t="e">
        <f t="shared" si="24"/>
        <v>#N/A</v>
      </c>
      <c r="AI259" s="64" t="e">
        <f t="shared" si="25"/>
        <v>#N/A</v>
      </c>
      <c r="AJ259" s="63" t="e">
        <f t="shared" si="27"/>
        <v>#N/A</v>
      </c>
      <c r="AK259" s="63" t="e">
        <f t="shared" si="28"/>
        <v>#N/A</v>
      </c>
    </row>
    <row r="260" spans="17:37" ht="12.75">
      <c r="Q260" s="88">
        <v>11.96</v>
      </c>
      <c r="R260" s="94">
        <v>0.0017916111111111097</v>
      </c>
      <c r="S260" s="30">
        <v>43</v>
      </c>
      <c r="T260" s="72">
        <v>681.06</v>
      </c>
      <c r="U260" s="73">
        <f t="shared" si="26"/>
        <v>14.523199999999967</v>
      </c>
      <c r="V260" s="73">
        <f t="shared" si="26"/>
        <v>76.3135999999999</v>
      </c>
      <c r="W260" s="30" t="s">
        <v>52</v>
      </c>
      <c r="Y260" s="96">
        <v>12.32</v>
      </c>
      <c r="Z260" s="77">
        <v>0.0025269444444444423</v>
      </c>
      <c r="AA260" s="30">
        <v>43</v>
      </c>
      <c r="AB260" s="22">
        <v>578.399999999998</v>
      </c>
      <c r="AC260" s="21">
        <v>13.28</v>
      </c>
      <c r="AD260" s="21">
        <v>63.28800000000011</v>
      </c>
      <c r="AE260" s="30" t="s">
        <v>52</v>
      </c>
      <c r="AH260" s="63" t="e">
        <f t="shared" si="24"/>
        <v>#N/A</v>
      </c>
      <c r="AI260" s="64" t="e">
        <f t="shared" si="25"/>
        <v>#N/A</v>
      </c>
      <c r="AJ260" s="63" t="e">
        <f t="shared" si="27"/>
        <v>#N/A</v>
      </c>
      <c r="AK260" s="63" t="e">
        <f t="shared" si="28"/>
        <v>#N/A</v>
      </c>
    </row>
    <row r="261" spans="17:37" ht="12.75">
      <c r="Q261" s="88">
        <v>11.99</v>
      </c>
      <c r="R261" s="94">
        <v>0.0017957037037037024</v>
      </c>
      <c r="S261" s="30">
        <v>42</v>
      </c>
      <c r="T261" s="72">
        <v>682.64</v>
      </c>
      <c r="U261" s="73">
        <f t="shared" si="26"/>
        <v>14.580799999999968</v>
      </c>
      <c r="V261" s="73">
        <f t="shared" si="26"/>
        <v>76.6783999999999</v>
      </c>
      <c r="W261" s="30" t="s">
        <v>51</v>
      </c>
      <c r="Y261" s="96">
        <v>12.35</v>
      </c>
      <c r="Z261" s="77">
        <v>0.0025327777777777757</v>
      </c>
      <c r="AA261" s="30">
        <v>42</v>
      </c>
      <c r="AB261" s="22">
        <v>579.5999999999981</v>
      </c>
      <c r="AC261" s="21">
        <v>13.32</v>
      </c>
      <c r="AD261" s="21">
        <v>63.47200000000011</v>
      </c>
      <c r="AE261" s="30" t="s">
        <v>51</v>
      </c>
      <c r="AH261" s="63" t="e">
        <f t="shared" si="24"/>
        <v>#N/A</v>
      </c>
      <c r="AI261" s="64" t="e">
        <f t="shared" si="25"/>
        <v>#N/A</v>
      </c>
      <c r="AJ261" s="63" t="e">
        <f t="shared" si="27"/>
        <v>#N/A</v>
      </c>
      <c r="AK261" s="63" t="e">
        <f t="shared" si="28"/>
        <v>#N/A</v>
      </c>
    </row>
    <row r="262" spans="17:37" ht="12.75">
      <c r="Q262" s="88">
        <v>12.02</v>
      </c>
      <c r="R262" s="94">
        <v>0.001799796296296295</v>
      </c>
      <c r="S262" s="30">
        <v>41</v>
      </c>
      <c r="T262" s="72">
        <v>684.22</v>
      </c>
      <c r="U262" s="73">
        <f t="shared" si="26"/>
        <v>14.638399999999969</v>
      </c>
      <c r="V262" s="73">
        <f t="shared" si="26"/>
        <v>77.0431999999999</v>
      </c>
      <c r="W262" s="30" t="s">
        <v>50</v>
      </c>
      <c r="Y262" s="96">
        <v>12.38</v>
      </c>
      <c r="Z262" s="77">
        <v>0.002538611111111109</v>
      </c>
      <c r="AA262" s="30">
        <v>41</v>
      </c>
      <c r="AB262" s="22">
        <v>580.7999999999981</v>
      </c>
      <c r="AC262" s="21">
        <v>13.36</v>
      </c>
      <c r="AD262" s="21">
        <v>63.656000000000105</v>
      </c>
      <c r="AE262" s="30" t="s">
        <v>50</v>
      </c>
      <c r="AH262" s="63" t="e">
        <f t="shared" si="24"/>
        <v>#N/A</v>
      </c>
      <c r="AI262" s="64" t="e">
        <f t="shared" si="25"/>
        <v>#N/A</v>
      </c>
      <c r="AJ262" s="63" t="e">
        <f t="shared" si="27"/>
        <v>#N/A</v>
      </c>
      <c r="AK262" s="63" t="e">
        <f t="shared" si="28"/>
        <v>#N/A</v>
      </c>
    </row>
    <row r="263" spans="17:37" ht="12.75">
      <c r="Q263" s="88">
        <v>12.05</v>
      </c>
      <c r="R263" s="94">
        <v>0.0018038888888888876</v>
      </c>
      <c r="S263" s="30">
        <v>40</v>
      </c>
      <c r="T263" s="72">
        <v>685.8</v>
      </c>
      <c r="U263" s="73">
        <f t="shared" si="26"/>
        <v>14.69599999999997</v>
      </c>
      <c r="V263" s="73">
        <f t="shared" si="26"/>
        <v>77.4079999999999</v>
      </c>
      <c r="W263" s="30" t="s">
        <v>49</v>
      </c>
      <c r="Y263" s="96">
        <v>12.4</v>
      </c>
      <c r="Z263" s="77">
        <v>0.0025444444444444425</v>
      </c>
      <c r="AA263" s="30">
        <v>40</v>
      </c>
      <c r="AB263" s="22">
        <v>581.9999999999982</v>
      </c>
      <c r="AC263" s="21">
        <v>13.4</v>
      </c>
      <c r="AD263" s="21">
        <v>63.8400000000001</v>
      </c>
      <c r="AE263" s="30" t="s">
        <v>49</v>
      </c>
      <c r="AH263" s="63" t="e">
        <f t="shared" si="24"/>
        <v>#N/A</v>
      </c>
      <c r="AI263" s="64" t="e">
        <f t="shared" si="25"/>
        <v>#N/A</v>
      </c>
      <c r="AJ263" s="63" t="e">
        <f t="shared" si="27"/>
        <v>#N/A</v>
      </c>
      <c r="AK263" s="63" t="e">
        <f t="shared" si="28"/>
        <v>#N/A</v>
      </c>
    </row>
    <row r="264" spans="17:37" ht="12.75">
      <c r="Q264" s="88">
        <v>12.08</v>
      </c>
      <c r="R264" s="94">
        <v>0.0018079814814814803</v>
      </c>
      <c r="S264" s="30">
        <v>39</v>
      </c>
      <c r="T264" s="72">
        <v>687.38</v>
      </c>
      <c r="U264" s="73">
        <f t="shared" si="26"/>
        <v>14.75359999999997</v>
      </c>
      <c r="V264" s="73">
        <f t="shared" si="26"/>
        <v>77.7727999999999</v>
      </c>
      <c r="W264" s="30" t="s">
        <v>48</v>
      </c>
      <c r="Y264" s="96">
        <v>12.43</v>
      </c>
      <c r="Z264" s="77">
        <v>0.002550277777777776</v>
      </c>
      <c r="AA264" s="30">
        <v>39</v>
      </c>
      <c r="AB264" s="22">
        <v>583.1999999999982</v>
      </c>
      <c r="AC264" s="21">
        <v>13.44</v>
      </c>
      <c r="AD264" s="21">
        <v>64.0240000000001</v>
      </c>
      <c r="AE264" s="30" t="s">
        <v>48</v>
      </c>
      <c r="AH264" s="63" t="e">
        <f t="shared" si="24"/>
        <v>#N/A</v>
      </c>
      <c r="AI264" s="64" t="e">
        <f t="shared" si="25"/>
        <v>#N/A</v>
      </c>
      <c r="AJ264" s="63" t="e">
        <f t="shared" si="27"/>
        <v>#N/A</v>
      </c>
      <c r="AK264" s="63" t="e">
        <f t="shared" si="28"/>
        <v>#N/A</v>
      </c>
    </row>
    <row r="265" spans="17:37" ht="12.75">
      <c r="Q265" s="88">
        <v>12.11</v>
      </c>
      <c r="R265" s="94">
        <v>0.001812074074074073</v>
      </c>
      <c r="S265" s="30">
        <v>38</v>
      </c>
      <c r="T265" s="72">
        <v>688.96</v>
      </c>
      <c r="U265" s="73">
        <f t="shared" si="26"/>
        <v>14.811199999999971</v>
      </c>
      <c r="V265" s="73">
        <f t="shared" si="26"/>
        <v>78.1375999999999</v>
      </c>
      <c r="W265" s="30" t="s">
        <v>47</v>
      </c>
      <c r="Y265" s="96">
        <v>12.46</v>
      </c>
      <c r="Z265" s="77">
        <v>0.0025561111111111093</v>
      </c>
      <c r="AA265" s="30">
        <v>38</v>
      </c>
      <c r="AB265" s="22">
        <v>584.3999999999983</v>
      </c>
      <c r="AC265" s="21">
        <v>13.48</v>
      </c>
      <c r="AD265" s="21">
        <v>64.2080000000001</v>
      </c>
      <c r="AE265" s="30" t="s">
        <v>47</v>
      </c>
      <c r="AH265" s="63" t="e">
        <f t="shared" si="24"/>
        <v>#N/A</v>
      </c>
      <c r="AI265" s="64" t="e">
        <f t="shared" si="25"/>
        <v>#N/A</v>
      </c>
      <c r="AJ265" s="63" t="e">
        <f t="shared" si="27"/>
        <v>#N/A</v>
      </c>
      <c r="AK265" s="63" t="e">
        <f t="shared" si="28"/>
        <v>#N/A</v>
      </c>
    </row>
    <row r="266" spans="17:37" ht="12.75">
      <c r="Q266" s="88">
        <v>12.13</v>
      </c>
      <c r="R266" s="94">
        <v>0.0018161666666666656</v>
      </c>
      <c r="S266" s="30">
        <v>37</v>
      </c>
      <c r="T266" s="72">
        <v>690.540000000001</v>
      </c>
      <c r="U266" s="73">
        <f t="shared" si="26"/>
        <v>14.868799999999972</v>
      </c>
      <c r="V266" s="73">
        <f t="shared" si="26"/>
        <v>78.50239999999991</v>
      </c>
      <c r="W266" s="30" t="s">
        <v>46</v>
      </c>
      <c r="Y266" s="96">
        <v>12.49</v>
      </c>
      <c r="Z266" s="77">
        <v>0.0025619444444444426</v>
      </c>
      <c r="AA266" s="30">
        <v>37</v>
      </c>
      <c r="AB266" s="22">
        <v>585.5999999999983</v>
      </c>
      <c r="AC266" s="21">
        <v>13.52</v>
      </c>
      <c r="AD266" s="21">
        <v>64.3920000000001</v>
      </c>
      <c r="AE266" s="30" t="s">
        <v>46</v>
      </c>
      <c r="AH266" s="63" t="e">
        <f t="shared" si="24"/>
        <v>#N/A</v>
      </c>
      <c r="AI266" s="64" t="e">
        <f t="shared" si="25"/>
        <v>#N/A</v>
      </c>
      <c r="AJ266" s="63" t="e">
        <f t="shared" si="27"/>
        <v>#N/A</v>
      </c>
      <c r="AK266" s="63" t="e">
        <f t="shared" si="28"/>
        <v>#N/A</v>
      </c>
    </row>
    <row r="267" spans="17:37" ht="12.75">
      <c r="Q267" s="88">
        <v>12.16</v>
      </c>
      <c r="R267" s="94">
        <v>0.0018202592592592582</v>
      </c>
      <c r="S267" s="30">
        <v>36</v>
      </c>
      <c r="T267" s="72">
        <v>692.120000000001</v>
      </c>
      <c r="U267" s="73">
        <f t="shared" si="26"/>
        <v>14.926399999999973</v>
      </c>
      <c r="V267" s="73">
        <f t="shared" si="26"/>
        <v>78.86719999999991</v>
      </c>
      <c r="W267" s="30" t="s">
        <v>45</v>
      </c>
      <c r="Y267" s="96">
        <v>12.51</v>
      </c>
      <c r="Z267" s="77">
        <v>0.002567777777777776</v>
      </c>
      <c r="AA267" s="30">
        <v>36</v>
      </c>
      <c r="AB267" s="22">
        <v>586.7999999999984</v>
      </c>
      <c r="AC267" s="21">
        <v>13.56</v>
      </c>
      <c r="AD267" s="21">
        <v>64.57600000000009</v>
      </c>
      <c r="AE267" s="30" t="s">
        <v>45</v>
      </c>
      <c r="AH267" s="63" t="e">
        <f t="shared" si="24"/>
        <v>#N/A</v>
      </c>
      <c r="AI267" s="64" t="e">
        <f t="shared" si="25"/>
        <v>#N/A</v>
      </c>
      <c r="AJ267" s="63" t="e">
        <f t="shared" si="27"/>
        <v>#N/A</v>
      </c>
      <c r="AK267" s="63" t="e">
        <f t="shared" si="28"/>
        <v>#N/A</v>
      </c>
    </row>
    <row r="268" spans="17:37" ht="12.75">
      <c r="Q268" s="88">
        <v>12.19</v>
      </c>
      <c r="R268" s="94">
        <v>0.0018243518518518509</v>
      </c>
      <c r="S268" s="30">
        <v>35</v>
      </c>
      <c r="T268" s="72">
        <v>693.700000000001</v>
      </c>
      <c r="U268" s="73">
        <f t="shared" si="26"/>
        <v>14.983999999999973</v>
      </c>
      <c r="V268" s="73">
        <f t="shared" si="26"/>
        <v>79.23199999999991</v>
      </c>
      <c r="W268" s="30" t="s">
        <v>44</v>
      </c>
      <c r="Y268" s="96">
        <v>12.54</v>
      </c>
      <c r="Z268" s="77">
        <v>0.0025736111111111094</v>
      </c>
      <c r="AA268" s="30">
        <v>35</v>
      </c>
      <c r="AB268" s="22">
        <v>587.9999999999984</v>
      </c>
      <c r="AC268" s="21">
        <v>13.6</v>
      </c>
      <c r="AD268" s="21">
        <v>64.76000000000009</v>
      </c>
      <c r="AE268" s="30" t="s">
        <v>44</v>
      </c>
      <c r="AH268" s="63" t="e">
        <f t="shared" si="24"/>
        <v>#N/A</v>
      </c>
      <c r="AI268" s="64" t="e">
        <f t="shared" si="25"/>
        <v>#N/A</v>
      </c>
      <c r="AJ268" s="63" t="e">
        <f t="shared" si="27"/>
        <v>#N/A</v>
      </c>
      <c r="AK268" s="63" t="e">
        <f t="shared" si="28"/>
        <v>#N/A</v>
      </c>
    </row>
    <row r="269" spans="17:37" ht="12.75">
      <c r="Q269" s="88">
        <v>12.22</v>
      </c>
      <c r="R269" s="94">
        <v>0.0018284444444444435</v>
      </c>
      <c r="S269" s="30">
        <v>34</v>
      </c>
      <c r="T269" s="72">
        <v>695.280000000001</v>
      </c>
      <c r="U269" s="73">
        <f t="shared" si="26"/>
        <v>15.041599999999974</v>
      </c>
      <c r="V269" s="73">
        <f t="shared" si="26"/>
        <v>79.59679999999992</v>
      </c>
      <c r="W269" s="30" t="s">
        <v>43</v>
      </c>
      <c r="Y269" s="96">
        <v>12.57</v>
      </c>
      <c r="Z269" s="77">
        <v>0.002579444444444443</v>
      </c>
      <c r="AA269" s="30">
        <v>34</v>
      </c>
      <c r="AB269" s="22">
        <v>589.1999999999985</v>
      </c>
      <c r="AC269" s="21">
        <v>13.64</v>
      </c>
      <c r="AD269" s="21">
        <v>64.94400000000009</v>
      </c>
      <c r="AE269" s="30" t="s">
        <v>43</v>
      </c>
      <c r="AH269" s="63" t="e">
        <f t="shared" si="24"/>
        <v>#N/A</v>
      </c>
      <c r="AI269" s="64" t="e">
        <f t="shared" si="25"/>
        <v>#N/A</v>
      </c>
      <c r="AJ269" s="63" t="e">
        <f t="shared" si="27"/>
        <v>#N/A</v>
      </c>
      <c r="AK269" s="63" t="e">
        <f t="shared" si="28"/>
        <v>#N/A</v>
      </c>
    </row>
    <row r="270" spans="17:37" ht="12.75">
      <c r="Q270" s="88">
        <v>12.25</v>
      </c>
      <c r="R270" s="94">
        <v>0.0018325370370370362</v>
      </c>
      <c r="S270" s="30">
        <v>33</v>
      </c>
      <c r="T270" s="72">
        <v>696.860000000001</v>
      </c>
      <c r="U270" s="73">
        <f t="shared" si="26"/>
        <v>15.099199999999975</v>
      </c>
      <c r="V270" s="73">
        <f t="shared" si="26"/>
        <v>79.96159999999992</v>
      </c>
      <c r="W270" s="30" t="s">
        <v>42</v>
      </c>
      <c r="Y270" s="96">
        <v>12.6</v>
      </c>
      <c r="Z270" s="77">
        <v>0.002585277777777776</v>
      </c>
      <c r="AA270" s="30">
        <v>33</v>
      </c>
      <c r="AB270" s="22">
        <v>590.3999999999985</v>
      </c>
      <c r="AC270" s="21">
        <v>13.68</v>
      </c>
      <c r="AD270" s="21">
        <v>65.12800000000009</v>
      </c>
      <c r="AE270" s="30" t="s">
        <v>42</v>
      </c>
      <c r="AH270" s="63" t="e">
        <f t="shared" si="24"/>
        <v>#N/A</v>
      </c>
      <c r="AI270" s="64" t="e">
        <f t="shared" si="25"/>
        <v>#N/A</v>
      </c>
      <c r="AJ270" s="63" t="e">
        <f t="shared" si="27"/>
        <v>#N/A</v>
      </c>
      <c r="AK270" s="63" t="e">
        <f t="shared" si="28"/>
        <v>#N/A</v>
      </c>
    </row>
    <row r="271" spans="17:37" ht="12.75">
      <c r="Q271" s="88">
        <v>12.28</v>
      </c>
      <c r="R271" s="94">
        <v>0.0018366296296296288</v>
      </c>
      <c r="S271" s="30">
        <v>32</v>
      </c>
      <c r="T271" s="72">
        <v>698.440000000001</v>
      </c>
      <c r="U271" s="73">
        <f t="shared" si="26"/>
        <v>15.156799999999976</v>
      </c>
      <c r="V271" s="73">
        <f t="shared" si="26"/>
        <v>80.32639999999992</v>
      </c>
      <c r="W271" s="30" t="s">
        <v>41</v>
      </c>
      <c r="Y271" s="96">
        <v>12.62</v>
      </c>
      <c r="Z271" s="77">
        <v>0.0025911111111111096</v>
      </c>
      <c r="AA271" s="30">
        <v>32</v>
      </c>
      <c r="AB271" s="22">
        <v>591.5999999999985</v>
      </c>
      <c r="AC271" s="21">
        <v>13.72</v>
      </c>
      <c r="AD271" s="21">
        <v>65.31200000000008</v>
      </c>
      <c r="AE271" s="30" t="s">
        <v>41</v>
      </c>
      <c r="AH271" s="63" t="e">
        <f t="shared" si="24"/>
        <v>#N/A</v>
      </c>
      <c r="AI271" s="64" t="e">
        <f t="shared" si="25"/>
        <v>#N/A</v>
      </c>
      <c r="AJ271" s="63" t="e">
        <f t="shared" si="27"/>
        <v>#N/A</v>
      </c>
      <c r="AK271" s="63" t="e">
        <f t="shared" si="28"/>
        <v>#N/A</v>
      </c>
    </row>
    <row r="272" spans="17:37" ht="12.75">
      <c r="Q272" s="88">
        <v>12.31</v>
      </c>
      <c r="R272" s="94">
        <v>0.0018407222222222215</v>
      </c>
      <c r="S272" s="30">
        <v>31</v>
      </c>
      <c r="T272" s="72">
        <v>700.020000000001</v>
      </c>
      <c r="U272" s="73">
        <f t="shared" si="26"/>
        <v>15.214399999999976</v>
      </c>
      <c r="V272" s="73">
        <f t="shared" si="26"/>
        <v>80.69119999999992</v>
      </c>
      <c r="W272" s="30" t="s">
        <v>40</v>
      </c>
      <c r="Y272" s="96">
        <v>12.65</v>
      </c>
      <c r="Z272" s="77">
        <v>0.002596944444444443</v>
      </c>
      <c r="AA272" s="30">
        <v>31</v>
      </c>
      <c r="AB272" s="22">
        <v>592.7999999999986</v>
      </c>
      <c r="AC272" s="21">
        <v>13.76</v>
      </c>
      <c r="AD272" s="21">
        <v>65.49600000000008</v>
      </c>
      <c r="AE272" s="30" t="s">
        <v>40</v>
      </c>
      <c r="AH272" s="63" t="e">
        <f t="shared" si="24"/>
        <v>#N/A</v>
      </c>
      <c r="AI272" s="64" t="e">
        <f t="shared" si="25"/>
        <v>#N/A</v>
      </c>
      <c r="AJ272" s="63" t="e">
        <f t="shared" si="27"/>
        <v>#N/A</v>
      </c>
      <c r="AK272" s="63" t="e">
        <f t="shared" si="28"/>
        <v>#N/A</v>
      </c>
    </row>
    <row r="273" spans="17:37" ht="12.75">
      <c r="Q273" s="88">
        <v>12.34</v>
      </c>
      <c r="R273" s="94">
        <v>0.001844814814814814</v>
      </c>
      <c r="S273" s="30">
        <v>30</v>
      </c>
      <c r="T273" s="72">
        <v>701.600000000001</v>
      </c>
      <c r="U273" s="73">
        <f t="shared" si="26"/>
        <v>15.271999999999977</v>
      </c>
      <c r="V273" s="73">
        <f t="shared" si="26"/>
        <v>81.05599999999993</v>
      </c>
      <c r="W273" s="30" t="s">
        <v>39</v>
      </c>
      <c r="Y273" s="96">
        <v>12.68</v>
      </c>
      <c r="Z273" s="77">
        <v>0.0026027777777777763</v>
      </c>
      <c r="AA273" s="30">
        <v>30</v>
      </c>
      <c r="AB273" s="22">
        <v>593.9999999999986</v>
      </c>
      <c r="AC273" s="21">
        <v>13.8</v>
      </c>
      <c r="AD273" s="21">
        <v>65.68000000000008</v>
      </c>
      <c r="AE273" s="30" t="s">
        <v>39</v>
      </c>
      <c r="AH273" s="63" t="e">
        <f t="shared" si="24"/>
        <v>#N/A</v>
      </c>
      <c r="AI273" s="64" t="e">
        <f t="shared" si="25"/>
        <v>#N/A</v>
      </c>
      <c r="AJ273" s="63" t="e">
        <f t="shared" si="27"/>
        <v>#N/A</v>
      </c>
      <c r="AK273" s="63" t="e">
        <f t="shared" si="28"/>
        <v>#N/A</v>
      </c>
    </row>
    <row r="274" spans="17:37" ht="12.75">
      <c r="Q274" s="88">
        <v>12.36</v>
      </c>
      <c r="R274" s="94">
        <v>0.0018489074074074067</v>
      </c>
      <c r="S274" s="30">
        <v>29</v>
      </c>
      <c r="T274" s="72">
        <v>703.180000000001</v>
      </c>
      <c r="U274" s="73">
        <f t="shared" si="26"/>
        <v>15.329599999999978</v>
      </c>
      <c r="V274" s="73">
        <f t="shared" si="26"/>
        <v>81.42079999999993</v>
      </c>
      <c r="W274" s="30" t="s">
        <v>38</v>
      </c>
      <c r="Y274" s="96">
        <v>12.71</v>
      </c>
      <c r="Z274" s="77">
        <v>0.0026086111111111097</v>
      </c>
      <c r="AA274" s="30">
        <v>29</v>
      </c>
      <c r="AB274" s="22">
        <v>595.1999999999987</v>
      </c>
      <c r="AC274" s="21">
        <v>13.84</v>
      </c>
      <c r="AD274" s="21">
        <v>65.86400000000008</v>
      </c>
      <c r="AE274" s="30" t="s">
        <v>38</v>
      </c>
      <c r="AH274" s="63" t="e">
        <f t="shared" si="24"/>
        <v>#N/A</v>
      </c>
      <c r="AI274" s="64" t="e">
        <f t="shared" si="25"/>
        <v>#N/A</v>
      </c>
      <c r="AJ274" s="63" t="e">
        <f t="shared" si="27"/>
        <v>#N/A</v>
      </c>
      <c r="AK274" s="63" t="e">
        <f t="shared" si="28"/>
        <v>#N/A</v>
      </c>
    </row>
    <row r="275" spans="17:37" ht="12.75">
      <c r="Q275" s="88">
        <v>12.39</v>
      </c>
      <c r="R275" s="94">
        <v>0.0018529999999999994</v>
      </c>
      <c r="S275" s="30">
        <v>28</v>
      </c>
      <c r="T275" s="72">
        <v>704.760000000001</v>
      </c>
      <c r="U275" s="73">
        <f t="shared" si="26"/>
        <v>15.387199999999979</v>
      </c>
      <c r="V275" s="73">
        <f t="shared" si="26"/>
        <v>81.78559999999993</v>
      </c>
      <c r="W275" s="30" t="s">
        <v>37</v>
      </c>
      <c r="Y275" s="96">
        <v>12.73</v>
      </c>
      <c r="Z275" s="77">
        <v>0.002614444444444443</v>
      </c>
      <c r="AA275" s="30">
        <v>28</v>
      </c>
      <c r="AB275" s="22">
        <v>596.3999999999987</v>
      </c>
      <c r="AC275" s="21">
        <v>13.88</v>
      </c>
      <c r="AD275" s="21">
        <v>66.04800000000007</v>
      </c>
      <c r="AE275" s="30" t="s">
        <v>37</v>
      </c>
      <c r="AH275" s="63" t="e">
        <f t="shared" si="24"/>
        <v>#N/A</v>
      </c>
      <c r="AI275" s="64" t="e">
        <f t="shared" si="25"/>
        <v>#N/A</v>
      </c>
      <c r="AJ275" s="63" t="e">
        <f t="shared" si="27"/>
        <v>#N/A</v>
      </c>
      <c r="AK275" s="63" t="e">
        <f t="shared" si="28"/>
        <v>#N/A</v>
      </c>
    </row>
    <row r="276" spans="17:37" ht="12.75">
      <c r="Q276" s="88">
        <v>12.42</v>
      </c>
      <c r="R276" s="94">
        <v>0.001857092592592592</v>
      </c>
      <c r="S276" s="30">
        <v>27</v>
      </c>
      <c r="T276" s="72">
        <v>706.340000000001</v>
      </c>
      <c r="U276" s="73">
        <f t="shared" si="26"/>
        <v>15.44479999999998</v>
      </c>
      <c r="V276" s="73">
        <f t="shared" si="26"/>
        <v>82.15039999999993</v>
      </c>
      <c r="W276" s="30" t="s">
        <v>36</v>
      </c>
      <c r="Y276" s="96">
        <v>12.76</v>
      </c>
      <c r="Z276" s="77">
        <v>0.0026202777777777765</v>
      </c>
      <c r="AA276" s="30">
        <v>27</v>
      </c>
      <c r="AB276" s="22">
        <v>597.5999999999988</v>
      </c>
      <c r="AC276" s="21">
        <v>13.92</v>
      </c>
      <c r="AD276" s="21">
        <v>66.23200000000007</v>
      </c>
      <c r="AE276" s="30" t="s">
        <v>36</v>
      </c>
      <c r="AH276" s="63" t="e">
        <f t="shared" si="24"/>
        <v>#N/A</v>
      </c>
      <c r="AI276" s="64" t="e">
        <f t="shared" si="25"/>
        <v>#N/A</v>
      </c>
      <c r="AJ276" s="63" t="e">
        <f t="shared" si="27"/>
        <v>#N/A</v>
      </c>
      <c r="AK276" s="63" t="e">
        <f t="shared" si="28"/>
        <v>#N/A</v>
      </c>
    </row>
    <row r="277" spans="17:37" ht="12.75">
      <c r="Q277" s="88">
        <v>12.45</v>
      </c>
      <c r="R277" s="94">
        <v>0.0018611851851851847</v>
      </c>
      <c r="S277" s="30">
        <v>26</v>
      </c>
      <c r="T277" s="72">
        <v>707.920000000001</v>
      </c>
      <c r="U277" s="73">
        <f t="shared" si="26"/>
        <v>15.50239999999998</v>
      </c>
      <c r="V277" s="73">
        <f t="shared" si="26"/>
        <v>82.51519999999994</v>
      </c>
      <c r="W277" s="30" t="s">
        <v>35</v>
      </c>
      <c r="Y277" s="96">
        <v>12.79</v>
      </c>
      <c r="Z277" s="77">
        <v>0.00262611111111111</v>
      </c>
      <c r="AA277" s="30">
        <v>26</v>
      </c>
      <c r="AB277" s="22">
        <v>598.7999999999988</v>
      </c>
      <c r="AC277" s="21">
        <v>13.96</v>
      </c>
      <c r="AD277" s="21">
        <v>66.41600000000007</v>
      </c>
      <c r="AE277" s="30" t="s">
        <v>35</v>
      </c>
      <c r="AH277" s="63" t="e">
        <f aca="true" t="shared" si="29" ref="AH277:AH314">VLOOKUP(E277,Q$1:S$65536,3,0)</f>
        <v>#N/A</v>
      </c>
      <c r="AI277" s="64" t="e">
        <f aca="true" t="shared" si="30" ref="AI277:AI303">VLOOKUP(E277,Q$1:S$65536,3,1)-1</f>
        <v>#N/A</v>
      </c>
      <c r="AJ277" s="63" t="e">
        <f t="shared" si="27"/>
        <v>#N/A</v>
      </c>
      <c r="AK277" s="63" t="e">
        <f t="shared" si="28"/>
        <v>#N/A</v>
      </c>
    </row>
    <row r="278" spans="17:37" ht="12.75">
      <c r="Q278" s="88">
        <v>12.48</v>
      </c>
      <c r="R278" s="94">
        <v>0.0018652777777777773</v>
      </c>
      <c r="S278" s="30">
        <v>25</v>
      </c>
      <c r="T278" s="72">
        <v>709.500000000001</v>
      </c>
      <c r="U278" s="73">
        <f t="shared" si="26"/>
        <v>15.559999999999981</v>
      </c>
      <c r="V278" s="73">
        <f t="shared" si="26"/>
        <v>82.87999999999994</v>
      </c>
      <c r="W278" s="30" t="s">
        <v>34</v>
      </c>
      <c r="Y278" s="96">
        <v>12.82</v>
      </c>
      <c r="Z278" s="77">
        <v>0.0026319444444444433</v>
      </c>
      <c r="AA278" s="30">
        <v>25</v>
      </c>
      <c r="AB278" s="22">
        <v>599.9999999999989</v>
      </c>
      <c r="AC278" s="21">
        <v>14</v>
      </c>
      <c r="AD278" s="21">
        <v>66.60000000000007</v>
      </c>
      <c r="AE278" s="30" t="s">
        <v>34</v>
      </c>
      <c r="AH278" s="63" t="e">
        <f t="shared" si="29"/>
        <v>#N/A</v>
      </c>
      <c r="AI278" s="64" t="e">
        <f t="shared" si="30"/>
        <v>#N/A</v>
      </c>
      <c r="AJ278" s="63" t="e">
        <f t="shared" si="27"/>
        <v>#N/A</v>
      </c>
      <c r="AK278" s="63" t="e">
        <f t="shared" si="28"/>
        <v>#N/A</v>
      </c>
    </row>
    <row r="279" spans="17:37" ht="12.75">
      <c r="Q279" s="88">
        <v>12.51</v>
      </c>
      <c r="R279" s="94">
        <v>0.00186937037037037</v>
      </c>
      <c r="S279" s="30">
        <v>24</v>
      </c>
      <c r="T279" s="72">
        <v>711.080000000001</v>
      </c>
      <c r="U279" s="73">
        <f t="shared" si="26"/>
        <v>15.617599999999982</v>
      </c>
      <c r="V279" s="73">
        <f t="shared" si="26"/>
        <v>83.24479999999994</v>
      </c>
      <c r="W279" s="30" t="s">
        <v>33</v>
      </c>
      <c r="Y279" s="96">
        <v>12.84</v>
      </c>
      <c r="Z279" s="77">
        <v>0.0026377777777777766</v>
      </c>
      <c r="AA279" s="30">
        <v>24</v>
      </c>
      <c r="AB279" s="22">
        <v>601.1999999999989</v>
      </c>
      <c r="AC279" s="21">
        <v>14.04</v>
      </c>
      <c r="AD279" s="21">
        <v>66.78400000000006</v>
      </c>
      <c r="AE279" s="30" t="s">
        <v>33</v>
      </c>
      <c r="AH279" s="63" t="e">
        <f t="shared" si="29"/>
        <v>#N/A</v>
      </c>
      <c r="AI279" s="64" t="e">
        <f t="shared" si="30"/>
        <v>#N/A</v>
      </c>
      <c r="AJ279" s="63" t="e">
        <f t="shared" si="27"/>
        <v>#N/A</v>
      </c>
      <c r="AK279" s="63" t="e">
        <f t="shared" si="28"/>
        <v>#N/A</v>
      </c>
    </row>
    <row r="280" spans="17:37" ht="12.75">
      <c r="Q280" s="88">
        <v>12.54</v>
      </c>
      <c r="R280" s="94">
        <v>0.0018734629629629626</v>
      </c>
      <c r="S280" s="30">
        <v>23</v>
      </c>
      <c r="T280" s="72">
        <v>712.660000000001</v>
      </c>
      <c r="U280" s="73">
        <f t="shared" si="26"/>
        <v>15.675199999999982</v>
      </c>
      <c r="V280" s="73">
        <f t="shared" si="26"/>
        <v>83.60959999999994</v>
      </c>
      <c r="W280" s="30" t="s">
        <v>32</v>
      </c>
      <c r="Y280" s="96">
        <v>12.87</v>
      </c>
      <c r="Z280" s="77">
        <v>0.00264361111111111</v>
      </c>
      <c r="AA280" s="30">
        <v>23</v>
      </c>
      <c r="AB280" s="22">
        <v>602.399999999999</v>
      </c>
      <c r="AC280" s="21">
        <v>14.08</v>
      </c>
      <c r="AD280" s="21">
        <v>66.96800000000006</v>
      </c>
      <c r="AE280" s="30" t="s">
        <v>32</v>
      </c>
      <c r="AH280" s="63" t="e">
        <f t="shared" si="29"/>
        <v>#N/A</v>
      </c>
      <c r="AI280" s="64" t="e">
        <f t="shared" si="30"/>
        <v>#N/A</v>
      </c>
      <c r="AJ280" s="63" t="e">
        <f t="shared" si="27"/>
        <v>#N/A</v>
      </c>
      <c r="AK280" s="63" t="e">
        <f t="shared" si="28"/>
        <v>#N/A</v>
      </c>
    </row>
    <row r="281" spans="17:37" ht="12.75">
      <c r="Q281" s="88">
        <v>12.57</v>
      </c>
      <c r="R281" s="94">
        <v>0.0018775555555555553</v>
      </c>
      <c r="S281" s="30">
        <v>22</v>
      </c>
      <c r="T281" s="72">
        <v>714.240000000001</v>
      </c>
      <c r="U281" s="73">
        <f t="shared" si="26"/>
        <v>15.732799999999983</v>
      </c>
      <c r="V281" s="73">
        <f t="shared" si="26"/>
        <v>83.97439999999995</v>
      </c>
      <c r="W281" s="30" t="s">
        <v>31</v>
      </c>
      <c r="Y281" s="96">
        <v>12.9</v>
      </c>
      <c r="Z281" s="77">
        <v>0.0026494444444444434</v>
      </c>
      <c r="AA281" s="30">
        <v>22</v>
      </c>
      <c r="AB281" s="22">
        <v>603.599999999999</v>
      </c>
      <c r="AC281" s="21">
        <v>14.12</v>
      </c>
      <c r="AD281" s="21">
        <v>67.15200000000006</v>
      </c>
      <c r="AE281" s="30" t="s">
        <v>31</v>
      </c>
      <c r="AH281" s="63" t="e">
        <f t="shared" si="29"/>
        <v>#N/A</v>
      </c>
      <c r="AI281" s="64" t="e">
        <f t="shared" si="30"/>
        <v>#N/A</v>
      </c>
      <c r="AJ281" s="63" t="e">
        <f t="shared" si="27"/>
        <v>#N/A</v>
      </c>
      <c r="AK281" s="63" t="e">
        <f t="shared" si="28"/>
        <v>#N/A</v>
      </c>
    </row>
    <row r="282" spans="17:37" ht="12.75">
      <c r="Q282" s="88">
        <v>12.6</v>
      </c>
      <c r="R282" s="94">
        <v>0.001881648148148148</v>
      </c>
      <c r="S282" s="30">
        <v>21</v>
      </c>
      <c r="T282" s="72">
        <v>715.820000000001</v>
      </c>
      <c r="U282" s="73">
        <f t="shared" si="26"/>
        <v>15.790399999999984</v>
      </c>
      <c r="V282" s="73">
        <f t="shared" si="26"/>
        <v>84.33919999999995</v>
      </c>
      <c r="W282" s="30" t="s">
        <v>30</v>
      </c>
      <c r="Y282" s="96">
        <v>12.92</v>
      </c>
      <c r="Z282" s="77">
        <v>0.002655277777777777</v>
      </c>
      <c r="AA282" s="30">
        <v>21</v>
      </c>
      <c r="AB282" s="22">
        <v>604.799999999999</v>
      </c>
      <c r="AC282" s="21">
        <v>14.16</v>
      </c>
      <c r="AD282" s="21">
        <v>67.33600000000006</v>
      </c>
      <c r="AE282" s="30" t="s">
        <v>30</v>
      </c>
      <c r="AH282" s="63" t="e">
        <f t="shared" si="29"/>
        <v>#N/A</v>
      </c>
      <c r="AI282" s="64" t="e">
        <f t="shared" si="30"/>
        <v>#N/A</v>
      </c>
      <c r="AJ282" s="63" t="e">
        <f t="shared" si="27"/>
        <v>#N/A</v>
      </c>
      <c r="AK282" s="63" t="e">
        <f t="shared" si="28"/>
        <v>#N/A</v>
      </c>
    </row>
    <row r="283" spans="17:37" ht="12.75">
      <c r="Q283" s="88">
        <v>12.62</v>
      </c>
      <c r="R283" s="94">
        <v>0.0018857407407407406</v>
      </c>
      <c r="S283" s="30">
        <v>20</v>
      </c>
      <c r="T283" s="72">
        <v>717.400000000001</v>
      </c>
      <c r="U283" s="73">
        <f t="shared" si="26"/>
        <v>15.847999999999985</v>
      </c>
      <c r="V283" s="73">
        <f t="shared" si="26"/>
        <v>84.70399999999995</v>
      </c>
      <c r="W283" s="30" t="s">
        <v>29</v>
      </c>
      <c r="Y283" s="96">
        <v>12.95</v>
      </c>
      <c r="Z283" s="77">
        <v>0.00266111111111111</v>
      </c>
      <c r="AA283" s="30">
        <v>20</v>
      </c>
      <c r="AB283" s="22">
        <v>605.9999999999991</v>
      </c>
      <c r="AC283" s="21">
        <v>14.2</v>
      </c>
      <c r="AD283" s="21">
        <v>67.52000000000005</v>
      </c>
      <c r="AE283" s="30" t="s">
        <v>29</v>
      </c>
      <c r="AH283" s="63" t="e">
        <f t="shared" si="29"/>
        <v>#N/A</v>
      </c>
      <c r="AI283" s="64" t="e">
        <f t="shared" si="30"/>
        <v>#N/A</v>
      </c>
      <c r="AJ283" s="63" t="e">
        <f t="shared" si="27"/>
        <v>#N/A</v>
      </c>
      <c r="AK283" s="63" t="e">
        <f t="shared" si="28"/>
        <v>#N/A</v>
      </c>
    </row>
    <row r="284" spans="17:37" ht="12.75">
      <c r="Q284" s="88">
        <v>12.65</v>
      </c>
      <c r="R284" s="94">
        <v>0.0018898333333333332</v>
      </c>
      <c r="S284" s="30">
        <v>19</v>
      </c>
      <c r="T284" s="72">
        <v>718.980000000001</v>
      </c>
      <c r="U284" s="73">
        <f t="shared" si="26"/>
        <v>15.905599999999986</v>
      </c>
      <c r="V284" s="73">
        <f t="shared" si="26"/>
        <v>85.06879999999995</v>
      </c>
      <c r="W284" s="30" t="s">
        <v>28</v>
      </c>
      <c r="Y284" s="96">
        <v>12.98</v>
      </c>
      <c r="Z284" s="77">
        <v>0.0026669444444444436</v>
      </c>
      <c r="AA284" s="30">
        <v>19</v>
      </c>
      <c r="AB284" s="22">
        <v>607.1999999999991</v>
      </c>
      <c r="AC284" s="21">
        <v>14.24</v>
      </c>
      <c r="AD284" s="21">
        <v>67.70400000000005</v>
      </c>
      <c r="AE284" s="30" t="s">
        <v>28</v>
      </c>
      <c r="AH284" s="63" t="e">
        <f t="shared" si="29"/>
        <v>#N/A</v>
      </c>
      <c r="AI284" s="64" t="e">
        <f t="shared" si="30"/>
        <v>#N/A</v>
      </c>
      <c r="AJ284" s="63" t="e">
        <f t="shared" si="27"/>
        <v>#N/A</v>
      </c>
      <c r="AK284" s="63" t="e">
        <f t="shared" si="28"/>
        <v>#N/A</v>
      </c>
    </row>
    <row r="285" spans="17:37" ht="12.75">
      <c r="Q285" s="88">
        <v>12.68</v>
      </c>
      <c r="R285" s="94">
        <v>0.0018939259259259259</v>
      </c>
      <c r="S285" s="30">
        <v>18</v>
      </c>
      <c r="T285" s="72">
        <v>720.560000000001</v>
      </c>
      <c r="U285" s="73">
        <f t="shared" si="26"/>
        <v>15.963199999999986</v>
      </c>
      <c r="V285" s="73">
        <f t="shared" si="26"/>
        <v>85.43359999999996</v>
      </c>
      <c r="W285" s="30" t="s">
        <v>27</v>
      </c>
      <c r="Y285" s="96">
        <v>13.01</v>
      </c>
      <c r="Z285" s="77">
        <v>0.002672777777777777</v>
      </c>
      <c r="AA285" s="30">
        <v>18</v>
      </c>
      <c r="AB285" s="22">
        <v>608.3999999999992</v>
      </c>
      <c r="AC285" s="21">
        <v>14.28</v>
      </c>
      <c r="AD285" s="21">
        <v>67.88800000000005</v>
      </c>
      <c r="AE285" s="30" t="s">
        <v>27</v>
      </c>
      <c r="AH285" s="63" t="e">
        <f t="shared" si="29"/>
        <v>#N/A</v>
      </c>
      <c r="AI285" s="64" t="e">
        <f t="shared" si="30"/>
        <v>#N/A</v>
      </c>
      <c r="AJ285" s="63" t="e">
        <f t="shared" si="27"/>
        <v>#N/A</v>
      </c>
      <c r="AK285" s="63" t="e">
        <f t="shared" si="28"/>
        <v>#N/A</v>
      </c>
    </row>
    <row r="286" spans="17:37" ht="12.75">
      <c r="Q286" s="88">
        <v>12.71</v>
      </c>
      <c r="R286" s="94">
        <v>0.0018980185185185185</v>
      </c>
      <c r="S286" s="30">
        <v>17</v>
      </c>
      <c r="T286" s="72">
        <v>722.140000000001</v>
      </c>
      <c r="U286" s="73">
        <f aca="true" t="shared" si="31" ref="U286:V302">U287-(U$53-U$2)/50</f>
        <v>16.020799999999987</v>
      </c>
      <c r="V286" s="73">
        <f t="shared" si="31"/>
        <v>85.79839999999996</v>
      </c>
      <c r="W286" s="30" t="s">
        <v>26</v>
      </c>
      <c r="Y286" s="96">
        <v>13.03</v>
      </c>
      <c r="Z286" s="77">
        <v>0.0026786111111111103</v>
      </c>
      <c r="AA286" s="30">
        <v>17</v>
      </c>
      <c r="AB286" s="22">
        <v>609.5999999999992</v>
      </c>
      <c r="AC286" s="21">
        <v>14.32</v>
      </c>
      <c r="AD286" s="21">
        <v>68.07200000000005</v>
      </c>
      <c r="AE286" s="30" t="s">
        <v>26</v>
      </c>
      <c r="AH286" s="63" t="e">
        <f t="shared" si="29"/>
        <v>#N/A</v>
      </c>
      <c r="AI286" s="64" t="e">
        <f t="shared" si="30"/>
        <v>#N/A</v>
      </c>
      <c r="AJ286" s="63" t="e">
        <f t="shared" si="27"/>
        <v>#N/A</v>
      </c>
      <c r="AK286" s="63" t="e">
        <f t="shared" si="28"/>
        <v>#N/A</v>
      </c>
    </row>
    <row r="287" spans="17:37" ht="12.75">
      <c r="Q287" s="88">
        <v>12.74</v>
      </c>
      <c r="R287" s="94">
        <v>0.0019021111111111111</v>
      </c>
      <c r="S287" s="30">
        <v>16</v>
      </c>
      <c r="T287" s="72">
        <v>723.720000000001</v>
      </c>
      <c r="U287" s="73">
        <f t="shared" si="31"/>
        <v>16.078399999999988</v>
      </c>
      <c r="V287" s="73">
        <f t="shared" si="31"/>
        <v>86.16319999999996</v>
      </c>
      <c r="W287" s="30" t="s">
        <v>25</v>
      </c>
      <c r="Y287" s="96">
        <v>13.06</v>
      </c>
      <c r="Z287" s="77">
        <v>0.0026844444444444437</v>
      </c>
      <c r="AA287" s="30">
        <v>16</v>
      </c>
      <c r="AB287" s="22">
        <v>610.7999999999993</v>
      </c>
      <c r="AC287" s="21">
        <v>14.36</v>
      </c>
      <c r="AD287" s="21">
        <v>68.25600000000004</v>
      </c>
      <c r="AE287" s="30" t="s">
        <v>25</v>
      </c>
      <c r="AH287" s="63" t="e">
        <f t="shared" si="29"/>
        <v>#N/A</v>
      </c>
      <c r="AI287" s="64" t="e">
        <f t="shared" si="30"/>
        <v>#N/A</v>
      </c>
      <c r="AJ287" s="63" t="e">
        <f t="shared" si="27"/>
        <v>#N/A</v>
      </c>
      <c r="AK287" s="63" t="e">
        <f t="shared" si="28"/>
        <v>#N/A</v>
      </c>
    </row>
    <row r="288" spans="17:37" ht="12.75">
      <c r="Q288" s="88">
        <v>12.77</v>
      </c>
      <c r="R288" s="94">
        <v>0.0019062037037037038</v>
      </c>
      <c r="S288" s="30">
        <v>15</v>
      </c>
      <c r="T288" s="72">
        <v>725.300000000001</v>
      </c>
      <c r="U288" s="73">
        <f t="shared" si="31"/>
        <v>16.13599999999999</v>
      </c>
      <c r="V288" s="73">
        <f t="shared" si="31"/>
        <v>86.52799999999996</v>
      </c>
      <c r="W288" s="30" t="s">
        <v>24</v>
      </c>
      <c r="Y288" s="96">
        <v>13.09</v>
      </c>
      <c r="Z288" s="77">
        <v>0.002690277777777777</v>
      </c>
      <c r="AA288" s="30">
        <v>15</v>
      </c>
      <c r="AB288" s="22">
        <v>611.9999999999993</v>
      </c>
      <c r="AC288" s="21">
        <v>14.4</v>
      </c>
      <c r="AD288" s="21">
        <v>68.44</v>
      </c>
      <c r="AE288" s="30" t="s">
        <v>24</v>
      </c>
      <c r="AH288" s="63" t="e">
        <f t="shared" si="29"/>
        <v>#N/A</v>
      </c>
      <c r="AI288" s="64" t="e">
        <f t="shared" si="30"/>
        <v>#N/A</v>
      </c>
      <c r="AJ288" s="63" t="e">
        <f t="shared" si="27"/>
        <v>#N/A</v>
      </c>
      <c r="AK288" s="63" t="e">
        <f t="shared" si="28"/>
        <v>#N/A</v>
      </c>
    </row>
    <row r="289" spans="17:37" ht="12.75">
      <c r="Q289" s="88">
        <v>12.8</v>
      </c>
      <c r="R289" s="94">
        <v>0.0019102962962962964</v>
      </c>
      <c r="S289" s="30">
        <v>14</v>
      </c>
      <c r="T289" s="72">
        <v>726.880000000001</v>
      </c>
      <c r="U289" s="73">
        <f t="shared" si="31"/>
        <v>16.19359999999999</v>
      </c>
      <c r="V289" s="73">
        <f t="shared" si="31"/>
        <v>86.89279999999997</v>
      </c>
      <c r="W289" s="30" t="s">
        <v>23</v>
      </c>
      <c r="Y289" s="96">
        <v>13.12</v>
      </c>
      <c r="Z289" s="77">
        <v>0.0026961111111111105</v>
      </c>
      <c r="AA289" s="30">
        <v>14</v>
      </c>
      <c r="AB289" s="22">
        <v>613.1999999999994</v>
      </c>
      <c r="AC289" s="21">
        <v>14.44</v>
      </c>
      <c r="AD289" s="21">
        <v>68.62400000000004</v>
      </c>
      <c r="AE289" s="30" t="s">
        <v>23</v>
      </c>
      <c r="AH289" s="63" t="e">
        <f t="shared" si="29"/>
        <v>#N/A</v>
      </c>
      <c r="AI289" s="64" t="e">
        <f t="shared" si="30"/>
        <v>#N/A</v>
      </c>
      <c r="AJ289" s="63" t="e">
        <f t="shared" si="27"/>
        <v>#N/A</v>
      </c>
      <c r="AK289" s="63" t="e">
        <f t="shared" si="28"/>
        <v>#N/A</v>
      </c>
    </row>
    <row r="290" spans="17:37" ht="12.75">
      <c r="Q290" s="88">
        <v>12.83</v>
      </c>
      <c r="R290" s="94">
        <v>0.001914388888888889</v>
      </c>
      <c r="S290" s="30">
        <v>13</v>
      </c>
      <c r="T290" s="72">
        <v>728.460000000002</v>
      </c>
      <c r="U290" s="73">
        <f t="shared" si="31"/>
        <v>16.25119999999999</v>
      </c>
      <c r="V290" s="73">
        <f t="shared" si="31"/>
        <v>87.25759999999997</v>
      </c>
      <c r="W290" s="30" t="s">
        <v>22</v>
      </c>
      <c r="Y290" s="96">
        <v>13.14</v>
      </c>
      <c r="Z290" s="77">
        <v>0.002701944444444444</v>
      </c>
      <c r="AA290" s="30">
        <v>13</v>
      </c>
      <c r="AB290" s="22">
        <v>614.3999999999994</v>
      </c>
      <c r="AC290" s="21">
        <v>14.48</v>
      </c>
      <c r="AD290" s="21">
        <v>68.80800000000004</v>
      </c>
      <c r="AE290" s="30" t="s">
        <v>22</v>
      </c>
      <c r="AH290" s="63" t="e">
        <f t="shared" si="29"/>
        <v>#N/A</v>
      </c>
      <c r="AI290" s="64" t="e">
        <f t="shared" si="30"/>
        <v>#N/A</v>
      </c>
      <c r="AJ290" s="63" t="e">
        <f t="shared" si="27"/>
        <v>#N/A</v>
      </c>
      <c r="AK290" s="63" t="e">
        <f t="shared" si="28"/>
        <v>#N/A</v>
      </c>
    </row>
    <row r="291" spans="17:37" ht="12.75">
      <c r="Q291" s="88">
        <v>12.85</v>
      </c>
      <c r="R291" s="94">
        <v>0.0019184814814814817</v>
      </c>
      <c r="S291" s="30">
        <v>12</v>
      </c>
      <c r="T291" s="72">
        <v>730.040000000002</v>
      </c>
      <c r="U291" s="73">
        <f t="shared" si="31"/>
        <v>16.30879999999999</v>
      </c>
      <c r="V291" s="73">
        <f t="shared" si="31"/>
        <v>87.62239999999997</v>
      </c>
      <c r="W291" s="30" t="s">
        <v>21</v>
      </c>
      <c r="Y291" s="96">
        <v>13.17</v>
      </c>
      <c r="Z291" s="77">
        <v>0.0027077777777777773</v>
      </c>
      <c r="AA291" s="30">
        <v>12</v>
      </c>
      <c r="AB291" s="22">
        <v>615.5999999999995</v>
      </c>
      <c r="AC291" s="21">
        <v>14.52</v>
      </c>
      <c r="AD291" s="21">
        <v>68.99200000000003</v>
      </c>
      <c r="AE291" s="30" t="s">
        <v>21</v>
      </c>
      <c r="AH291" s="63" t="e">
        <f t="shared" si="29"/>
        <v>#N/A</v>
      </c>
      <c r="AI291" s="64" t="e">
        <f t="shared" si="30"/>
        <v>#N/A</v>
      </c>
      <c r="AJ291" s="63" t="e">
        <f t="shared" si="27"/>
        <v>#N/A</v>
      </c>
      <c r="AK291" s="63" t="e">
        <f t="shared" si="28"/>
        <v>#N/A</v>
      </c>
    </row>
    <row r="292" spans="17:37" ht="12.75">
      <c r="Q292" s="88">
        <v>12.88</v>
      </c>
      <c r="R292" s="94">
        <v>0.0019225740740740744</v>
      </c>
      <c r="S292" s="30">
        <v>11</v>
      </c>
      <c r="T292" s="72">
        <v>731.620000000002</v>
      </c>
      <c r="U292" s="73">
        <f t="shared" si="31"/>
        <v>16.36639999999999</v>
      </c>
      <c r="V292" s="73">
        <f t="shared" si="31"/>
        <v>87.98719999999997</v>
      </c>
      <c r="W292" s="30" t="s">
        <v>20</v>
      </c>
      <c r="Y292" s="96">
        <v>13.2</v>
      </c>
      <c r="Z292" s="77">
        <v>0.0027136111111111107</v>
      </c>
      <c r="AA292" s="30">
        <v>11</v>
      </c>
      <c r="AB292" s="22">
        <v>616.7999999999995</v>
      </c>
      <c r="AC292" s="21">
        <v>14.56</v>
      </c>
      <c r="AD292" s="21">
        <v>69.17600000000003</v>
      </c>
      <c r="AE292" s="30" t="s">
        <v>20</v>
      </c>
      <c r="AH292" s="63" t="e">
        <f t="shared" si="29"/>
        <v>#N/A</v>
      </c>
      <c r="AI292" s="64" t="e">
        <f t="shared" si="30"/>
        <v>#N/A</v>
      </c>
      <c r="AJ292" s="63" t="e">
        <f t="shared" si="27"/>
        <v>#N/A</v>
      </c>
      <c r="AK292" s="63" t="e">
        <f t="shared" si="28"/>
        <v>#N/A</v>
      </c>
    </row>
    <row r="293" spans="17:37" ht="12.75">
      <c r="Q293" s="88">
        <v>12.91</v>
      </c>
      <c r="R293" s="94">
        <v>0.001926666666666667</v>
      </c>
      <c r="S293" s="30">
        <v>10</v>
      </c>
      <c r="T293" s="72">
        <v>733.200000000002</v>
      </c>
      <c r="U293" s="73">
        <f t="shared" si="31"/>
        <v>16.423999999999992</v>
      </c>
      <c r="V293" s="73">
        <f t="shared" si="31"/>
        <v>88.35199999999998</v>
      </c>
      <c r="W293" s="30" t="s">
        <v>19</v>
      </c>
      <c r="Y293" s="96">
        <v>13.23</v>
      </c>
      <c r="Z293" s="77">
        <v>0.002719444444444444</v>
      </c>
      <c r="AA293" s="30">
        <v>10</v>
      </c>
      <c r="AB293" s="22">
        <v>618</v>
      </c>
      <c r="AC293" s="21">
        <v>14.6</v>
      </c>
      <c r="AD293" s="21">
        <v>69.36</v>
      </c>
      <c r="AE293" s="30" t="s">
        <v>19</v>
      </c>
      <c r="AH293" s="63" t="e">
        <f t="shared" si="29"/>
        <v>#N/A</v>
      </c>
      <c r="AI293" s="64" t="e">
        <f t="shared" si="30"/>
        <v>#N/A</v>
      </c>
      <c r="AJ293" s="63" t="e">
        <f t="shared" si="27"/>
        <v>#N/A</v>
      </c>
      <c r="AK293" s="63" t="e">
        <f t="shared" si="28"/>
        <v>#N/A</v>
      </c>
    </row>
    <row r="294" spans="17:37" ht="12.75">
      <c r="Q294" s="88">
        <v>12.94</v>
      </c>
      <c r="R294" s="94">
        <v>0.0019307592592592597</v>
      </c>
      <c r="S294" s="30">
        <v>9</v>
      </c>
      <c r="T294" s="72">
        <v>734.780000000002</v>
      </c>
      <c r="U294" s="73">
        <f t="shared" si="31"/>
        <v>16.481599999999993</v>
      </c>
      <c r="V294" s="73">
        <f t="shared" si="31"/>
        <v>88.71679999999998</v>
      </c>
      <c r="W294" s="30" t="s">
        <v>18</v>
      </c>
      <c r="Y294" s="96">
        <v>13.25</v>
      </c>
      <c r="Z294" s="77">
        <v>0.0027252777777777774</v>
      </c>
      <c r="AA294" s="30">
        <v>9</v>
      </c>
      <c r="AB294" s="22">
        <v>619.2</v>
      </c>
      <c r="AC294" s="21">
        <v>14.64</v>
      </c>
      <c r="AD294" s="21">
        <v>69.54400000000003</v>
      </c>
      <c r="AE294" s="30" t="s">
        <v>18</v>
      </c>
      <c r="AH294" s="63" t="e">
        <f t="shared" si="29"/>
        <v>#N/A</v>
      </c>
      <c r="AI294" s="64" t="e">
        <f t="shared" si="30"/>
        <v>#N/A</v>
      </c>
      <c r="AJ294" s="63" t="e">
        <f t="shared" si="27"/>
        <v>#N/A</v>
      </c>
      <c r="AK294" s="63" t="e">
        <f t="shared" si="28"/>
        <v>#N/A</v>
      </c>
    </row>
    <row r="295" spans="17:37" ht="12.75">
      <c r="Q295" s="88">
        <v>12.97</v>
      </c>
      <c r="R295" s="94">
        <v>0.0019348518518518523</v>
      </c>
      <c r="S295" s="30">
        <v>8</v>
      </c>
      <c r="T295" s="72">
        <v>736.360000000002</v>
      </c>
      <c r="U295" s="73">
        <f t="shared" si="31"/>
        <v>16.539199999999994</v>
      </c>
      <c r="V295" s="73">
        <f t="shared" si="31"/>
        <v>89.08159999999998</v>
      </c>
      <c r="W295" s="30" t="s">
        <v>17</v>
      </c>
      <c r="Y295" s="96">
        <v>13.28</v>
      </c>
      <c r="Z295" s="77">
        <v>0.002731111111111111</v>
      </c>
      <c r="AA295" s="30">
        <v>8</v>
      </c>
      <c r="AB295" s="22">
        <v>620.4</v>
      </c>
      <c r="AC295" s="21">
        <v>14.68</v>
      </c>
      <c r="AD295" s="21">
        <v>69.72800000000002</v>
      </c>
      <c r="AE295" s="30" t="s">
        <v>17</v>
      </c>
      <c r="AH295" s="63" t="e">
        <f t="shared" si="29"/>
        <v>#N/A</v>
      </c>
      <c r="AI295" s="64" t="e">
        <f t="shared" si="30"/>
        <v>#N/A</v>
      </c>
      <c r="AJ295" s="63" t="e">
        <f t="shared" si="27"/>
        <v>#N/A</v>
      </c>
      <c r="AK295" s="63" t="e">
        <f t="shared" si="28"/>
        <v>#N/A</v>
      </c>
    </row>
    <row r="296" spans="17:37" ht="12.75">
      <c r="Q296" s="88">
        <v>13</v>
      </c>
      <c r="R296" s="94">
        <v>0.001938944444444445</v>
      </c>
      <c r="S296" s="30">
        <v>7</v>
      </c>
      <c r="T296" s="72">
        <v>737.940000000002</v>
      </c>
      <c r="U296" s="73">
        <f t="shared" si="31"/>
        <v>16.596799999999995</v>
      </c>
      <c r="V296" s="73">
        <f t="shared" si="31"/>
        <v>89.44639999999998</v>
      </c>
      <c r="W296" s="30" t="s">
        <v>16</v>
      </c>
      <c r="Y296" s="96">
        <v>13.31</v>
      </c>
      <c r="Z296" s="77">
        <v>0.002736944444444444</v>
      </c>
      <c r="AA296" s="30">
        <v>7</v>
      </c>
      <c r="AB296" s="22">
        <v>621.6</v>
      </c>
      <c r="AC296" s="21">
        <v>14.72</v>
      </c>
      <c r="AD296" s="21">
        <v>69.91200000000002</v>
      </c>
      <c r="AE296" s="30" t="s">
        <v>16</v>
      </c>
      <c r="AH296" s="63" t="e">
        <f t="shared" si="29"/>
        <v>#N/A</v>
      </c>
      <c r="AI296" s="64" t="e">
        <f t="shared" si="30"/>
        <v>#N/A</v>
      </c>
      <c r="AJ296" s="63" t="e">
        <f t="shared" si="27"/>
        <v>#N/A</v>
      </c>
      <c r="AK296" s="63" t="e">
        <f t="shared" si="28"/>
        <v>#N/A</v>
      </c>
    </row>
    <row r="297" spans="17:37" ht="12.75">
      <c r="Q297" s="88">
        <v>13.03</v>
      </c>
      <c r="R297" s="94">
        <v>0.0019430370370370376</v>
      </c>
      <c r="S297" s="30">
        <v>6</v>
      </c>
      <c r="T297" s="72">
        <v>739.520000000002</v>
      </c>
      <c r="U297" s="73">
        <f t="shared" si="31"/>
        <v>16.654399999999995</v>
      </c>
      <c r="V297" s="73">
        <f t="shared" si="31"/>
        <v>89.81119999999999</v>
      </c>
      <c r="W297" s="30" t="s">
        <v>15</v>
      </c>
      <c r="Y297" s="96">
        <v>13.34</v>
      </c>
      <c r="Z297" s="77">
        <v>0.0027427777777777776</v>
      </c>
      <c r="AA297" s="30">
        <v>6</v>
      </c>
      <c r="AB297" s="22">
        <v>622.8</v>
      </c>
      <c r="AC297" s="21">
        <v>14.76</v>
      </c>
      <c r="AD297" s="21">
        <v>70.09600000000002</v>
      </c>
      <c r="AE297" s="30" t="s">
        <v>15</v>
      </c>
      <c r="AH297" s="63" t="e">
        <f t="shared" si="29"/>
        <v>#N/A</v>
      </c>
      <c r="AI297" s="64" t="e">
        <f t="shared" si="30"/>
        <v>#N/A</v>
      </c>
      <c r="AJ297" s="63" t="e">
        <f t="shared" si="27"/>
        <v>#N/A</v>
      </c>
      <c r="AK297" s="63" t="e">
        <f t="shared" si="28"/>
        <v>#N/A</v>
      </c>
    </row>
    <row r="298" spans="17:37" ht="12.75">
      <c r="Q298" s="88">
        <v>13.06</v>
      </c>
      <c r="R298" s="94">
        <v>0.0019471296296296303</v>
      </c>
      <c r="S298" s="30">
        <v>5</v>
      </c>
      <c r="T298" s="72">
        <v>741.100000000002</v>
      </c>
      <c r="U298" s="73">
        <f t="shared" si="31"/>
        <v>16.711999999999996</v>
      </c>
      <c r="V298" s="73">
        <f t="shared" si="31"/>
        <v>90.17599999999999</v>
      </c>
      <c r="W298" s="30" t="s">
        <v>14</v>
      </c>
      <c r="Y298" s="96">
        <v>13.36</v>
      </c>
      <c r="Z298" s="77">
        <v>0.002748611111111111</v>
      </c>
      <c r="AA298" s="30">
        <v>5</v>
      </c>
      <c r="AB298" s="22">
        <v>624</v>
      </c>
      <c r="AC298" s="21">
        <v>14.8</v>
      </c>
      <c r="AD298" s="21">
        <v>70.28</v>
      </c>
      <c r="AE298" s="30" t="s">
        <v>14</v>
      </c>
      <c r="AH298" s="63" t="e">
        <f t="shared" si="29"/>
        <v>#N/A</v>
      </c>
      <c r="AI298" s="64" t="e">
        <f t="shared" si="30"/>
        <v>#N/A</v>
      </c>
      <c r="AJ298" s="63" t="e">
        <f t="shared" si="27"/>
        <v>#N/A</v>
      </c>
      <c r="AK298" s="63" t="e">
        <f t="shared" si="28"/>
        <v>#N/A</v>
      </c>
    </row>
    <row r="299" spans="17:37" ht="12.75">
      <c r="Q299" s="88">
        <v>13.08</v>
      </c>
      <c r="R299" s="94">
        <v>0.001951222222222223</v>
      </c>
      <c r="S299" s="30">
        <v>4</v>
      </c>
      <c r="T299" s="72">
        <v>742.680000000002</v>
      </c>
      <c r="U299" s="73">
        <f t="shared" si="31"/>
        <v>16.769599999999997</v>
      </c>
      <c r="V299" s="73">
        <f t="shared" si="31"/>
        <v>90.54079999999999</v>
      </c>
      <c r="W299" s="30" t="s">
        <v>13</v>
      </c>
      <c r="Y299" s="96">
        <v>13.39</v>
      </c>
      <c r="Z299" s="77">
        <v>0.0027544444444444443</v>
      </c>
      <c r="AA299" s="30">
        <v>4</v>
      </c>
      <c r="AB299" s="22">
        <v>625.2</v>
      </c>
      <c r="AC299" s="21">
        <v>14.84</v>
      </c>
      <c r="AD299" s="21">
        <v>70.46400000000001</v>
      </c>
      <c r="AE299" s="30" t="s">
        <v>13</v>
      </c>
      <c r="AH299" s="63" t="e">
        <f t="shared" si="29"/>
        <v>#N/A</v>
      </c>
      <c r="AI299" s="64" t="e">
        <f t="shared" si="30"/>
        <v>#N/A</v>
      </c>
      <c r="AJ299" s="63" t="e">
        <f t="shared" si="27"/>
        <v>#N/A</v>
      </c>
      <c r="AK299" s="63" t="e">
        <f t="shared" si="28"/>
        <v>#N/A</v>
      </c>
    </row>
    <row r="300" spans="17:37" ht="12.75">
      <c r="Q300" s="88">
        <v>13.11</v>
      </c>
      <c r="R300" s="94">
        <v>0.0019553148148148155</v>
      </c>
      <c r="S300" s="30">
        <v>3</v>
      </c>
      <c r="T300" s="72">
        <v>744.260000000002</v>
      </c>
      <c r="U300" s="73">
        <f t="shared" si="31"/>
        <v>16.827199999999998</v>
      </c>
      <c r="V300" s="73">
        <f t="shared" si="31"/>
        <v>90.90559999999999</v>
      </c>
      <c r="W300" s="30" t="s">
        <v>12</v>
      </c>
      <c r="Y300" s="96">
        <v>13.42</v>
      </c>
      <c r="Z300" s="77">
        <v>0.0027602777777777777</v>
      </c>
      <c r="AA300" s="30">
        <v>3</v>
      </c>
      <c r="AB300" s="22">
        <v>626.4</v>
      </c>
      <c r="AC300" s="21">
        <v>14.88</v>
      </c>
      <c r="AD300" s="21">
        <v>70.64800000000001</v>
      </c>
      <c r="AE300" s="30" t="s">
        <v>12</v>
      </c>
      <c r="AH300" s="63" t="e">
        <f t="shared" si="29"/>
        <v>#N/A</v>
      </c>
      <c r="AI300" s="64" t="e">
        <f t="shared" si="30"/>
        <v>#N/A</v>
      </c>
      <c r="AJ300" s="63" t="e">
        <f t="shared" si="27"/>
        <v>#N/A</v>
      </c>
      <c r="AK300" s="63" t="e">
        <f t="shared" si="28"/>
        <v>#N/A</v>
      </c>
    </row>
    <row r="301" spans="17:37" ht="12.75">
      <c r="Q301" s="88">
        <v>13.14</v>
      </c>
      <c r="R301" s="94">
        <v>0.001959407407407408</v>
      </c>
      <c r="S301" s="30">
        <v>2</v>
      </c>
      <c r="T301" s="72">
        <v>745.840000000002</v>
      </c>
      <c r="U301" s="73">
        <f t="shared" si="31"/>
        <v>16.8848</v>
      </c>
      <c r="V301" s="73">
        <f t="shared" si="31"/>
        <v>91.2704</v>
      </c>
      <c r="W301" s="30" t="s">
        <v>11</v>
      </c>
      <c r="Y301" s="96">
        <v>13.45</v>
      </c>
      <c r="Z301" s="77">
        <v>0.002766111111111111</v>
      </c>
      <c r="AA301" s="30">
        <v>2</v>
      </c>
      <c r="AB301" s="22">
        <v>627.6</v>
      </c>
      <c r="AC301" s="21">
        <v>14.92</v>
      </c>
      <c r="AD301" s="21">
        <v>70.83200000000001</v>
      </c>
      <c r="AE301" s="30" t="s">
        <v>11</v>
      </c>
      <c r="AH301" s="63" t="e">
        <f t="shared" si="29"/>
        <v>#N/A</v>
      </c>
      <c r="AI301" s="64" t="e">
        <f t="shared" si="30"/>
        <v>#N/A</v>
      </c>
      <c r="AJ301" s="63" t="e">
        <f t="shared" si="27"/>
        <v>#N/A</v>
      </c>
      <c r="AK301" s="63" t="e">
        <f t="shared" si="28"/>
        <v>#N/A</v>
      </c>
    </row>
    <row r="302" spans="17:37" ht="12.75">
      <c r="Q302" s="88">
        <v>13.17</v>
      </c>
      <c r="R302" s="94">
        <v>0.0019635000000000004</v>
      </c>
      <c r="S302" s="30">
        <v>1</v>
      </c>
      <c r="T302" s="72">
        <v>747.420000000002</v>
      </c>
      <c r="U302" s="73">
        <f t="shared" si="31"/>
        <v>16.9424</v>
      </c>
      <c r="V302" s="73">
        <f t="shared" si="31"/>
        <v>91.6352</v>
      </c>
      <c r="W302" s="30" t="s">
        <v>10</v>
      </c>
      <c r="Y302" s="96">
        <v>13.47</v>
      </c>
      <c r="Z302" s="77">
        <v>0.0027719444444444445</v>
      </c>
      <c r="AA302" s="30">
        <v>1</v>
      </c>
      <c r="AB302" s="22">
        <v>628.8</v>
      </c>
      <c r="AC302" s="21">
        <v>14.96</v>
      </c>
      <c r="AD302" s="21">
        <v>71.016</v>
      </c>
      <c r="AE302" s="30" t="s">
        <v>10</v>
      </c>
      <c r="AH302" s="63" t="e">
        <f t="shared" si="29"/>
        <v>#N/A</v>
      </c>
      <c r="AI302" s="64" t="e">
        <f t="shared" si="30"/>
        <v>#N/A</v>
      </c>
      <c r="AJ302" s="63" t="e">
        <f t="shared" si="27"/>
        <v>#N/A</v>
      </c>
      <c r="AK302" s="63" t="e">
        <f t="shared" si="28"/>
        <v>#N/A</v>
      </c>
    </row>
    <row r="303" spans="17:37" ht="12.75">
      <c r="Q303" s="88">
        <v>13.2</v>
      </c>
      <c r="R303" s="94">
        <v>0.001967592592592593</v>
      </c>
      <c r="S303" s="30">
        <v>0</v>
      </c>
      <c r="T303" s="72">
        <v>749.000000000002</v>
      </c>
      <c r="U303" s="74">
        <v>17</v>
      </c>
      <c r="V303" s="74" t="s">
        <v>9</v>
      </c>
      <c r="W303" s="30" t="s">
        <v>7</v>
      </c>
      <c r="Y303" s="96">
        <v>13.5</v>
      </c>
      <c r="Z303" s="77">
        <v>0.002777777777777778</v>
      </c>
      <c r="AA303" s="30">
        <v>0</v>
      </c>
      <c r="AB303" s="17">
        <v>630</v>
      </c>
      <c r="AC303" s="15">
        <v>15</v>
      </c>
      <c r="AD303" s="15">
        <v>71.2</v>
      </c>
      <c r="AE303" s="30" t="s">
        <v>7</v>
      </c>
      <c r="AH303" s="63" t="e">
        <f t="shared" si="29"/>
        <v>#N/A</v>
      </c>
      <c r="AI303" s="64" t="e">
        <f t="shared" si="30"/>
        <v>#N/A</v>
      </c>
      <c r="AJ303" s="63" t="e">
        <f t="shared" si="27"/>
        <v>#N/A</v>
      </c>
      <c r="AK303" s="63" t="e">
        <f t="shared" si="28"/>
        <v>#N/A</v>
      </c>
    </row>
    <row r="304" spans="20:34" ht="12.75">
      <c r="T304" s="72"/>
      <c r="Y304" s="97"/>
      <c r="AH304" s="63" t="e">
        <f t="shared" si="29"/>
        <v>#N/A</v>
      </c>
    </row>
    <row r="305" ht="12.75">
      <c r="AH305" s="63" t="e">
        <f t="shared" si="29"/>
        <v>#N/A</v>
      </c>
    </row>
    <row r="306" ht="12.75">
      <c r="AH306" s="63" t="e">
        <f t="shared" si="29"/>
        <v>#N/A</v>
      </c>
    </row>
    <row r="307" ht="12.75">
      <c r="AH307" s="63" t="e">
        <f t="shared" si="29"/>
        <v>#N/A</v>
      </c>
    </row>
    <row r="308" ht="12.75">
      <c r="AH308" s="63" t="e">
        <f t="shared" si="29"/>
        <v>#N/A</v>
      </c>
    </row>
    <row r="309" ht="12.75">
      <c r="AH309" s="63" t="e">
        <f t="shared" si="29"/>
        <v>#N/A</v>
      </c>
    </row>
    <row r="310" ht="12.75">
      <c r="AH310" s="63" t="e">
        <f t="shared" si="29"/>
        <v>#N/A</v>
      </c>
    </row>
    <row r="311" ht="12.75">
      <c r="AH311" s="63" t="e">
        <f t="shared" si="29"/>
        <v>#N/A</v>
      </c>
    </row>
    <row r="312" ht="12.75">
      <c r="AH312" s="63" t="e">
        <f t="shared" si="29"/>
        <v>#N/A</v>
      </c>
    </row>
    <row r="313" ht="12.75">
      <c r="AH313" s="63" t="e">
        <f t="shared" si="29"/>
        <v>#N/A</v>
      </c>
    </row>
    <row r="314" ht="12.75">
      <c r="AH314" s="63" t="e">
        <f t="shared" si="29"/>
        <v>#N/A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88"/>
  <sheetViews>
    <sheetView workbookViewId="0" topLeftCell="A83">
      <selection activeCell="A46" sqref="A46:H88"/>
    </sheetView>
  </sheetViews>
  <sheetFormatPr defaultColWidth="9.00390625" defaultRowHeight="12.75"/>
  <cols>
    <col min="2" max="2" width="19.625" style="0" bestFit="1" customWidth="1"/>
  </cols>
  <sheetData>
    <row r="1" ht="13.5" thickBot="1"/>
    <row r="2" spans="6:10" ht="13.5" thickTop="1">
      <c r="F2" s="161" t="s">
        <v>494</v>
      </c>
      <c r="G2" s="162"/>
      <c r="H2" s="162"/>
      <c r="I2" s="162"/>
      <c r="J2" s="163"/>
    </row>
    <row r="3" spans="6:10" ht="13.5" thickBot="1">
      <c r="F3" s="164"/>
      <c r="G3" s="165"/>
      <c r="H3" s="165"/>
      <c r="I3" s="165"/>
      <c r="J3" s="166"/>
    </row>
    <row r="4" ht="14.25" thickBot="1" thickTop="1"/>
    <row r="5" spans="1:13" ht="24" thickBot="1" thickTop="1">
      <c r="A5" s="37" t="s">
        <v>317</v>
      </c>
      <c r="B5" s="84" t="s">
        <v>311</v>
      </c>
      <c r="C5" s="38" t="s">
        <v>312</v>
      </c>
      <c r="D5" s="38" t="s">
        <v>313</v>
      </c>
      <c r="E5" s="39">
        <v>60</v>
      </c>
      <c r="F5" s="39" t="s">
        <v>314</v>
      </c>
      <c r="G5" s="40" t="s">
        <v>315</v>
      </c>
      <c r="H5" s="39" t="s">
        <v>322</v>
      </c>
      <c r="I5" s="41" t="s">
        <v>319</v>
      </c>
      <c r="J5" s="41" t="s">
        <v>314</v>
      </c>
      <c r="K5" s="204" t="s">
        <v>315</v>
      </c>
      <c r="L5" s="41" t="s">
        <v>322</v>
      </c>
      <c r="M5" s="42" t="s">
        <v>318</v>
      </c>
    </row>
    <row r="6" spans="1:13" ht="16.5" thickTop="1">
      <c r="A6" s="199" t="s">
        <v>325</v>
      </c>
      <c r="B6" s="167" t="s">
        <v>369</v>
      </c>
      <c r="C6" s="168">
        <v>2</v>
      </c>
      <c r="D6" s="169" t="s">
        <v>361</v>
      </c>
      <c r="E6" s="170">
        <v>9.25</v>
      </c>
      <c r="F6" s="170">
        <v>395</v>
      </c>
      <c r="G6" s="171">
        <v>41.8</v>
      </c>
      <c r="H6" s="172">
        <v>0.0014217592592592595</v>
      </c>
      <c r="I6" s="173">
        <v>174</v>
      </c>
      <c r="J6" s="174" t="s">
        <v>186</v>
      </c>
      <c r="K6" s="174" t="s">
        <v>162</v>
      </c>
      <c r="L6" s="173" t="s">
        <v>18</v>
      </c>
      <c r="M6" s="175">
        <f>SUM(I6+J6+K6+L6)</f>
        <v>735</v>
      </c>
    </row>
    <row r="7" spans="1:13" ht="15.75">
      <c r="A7" s="200" t="s">
        <v>326</v>
      </c>
      <c r="B7" s="176" t="s">
        <v>374</v>
      </c>
      <c r="C7" s="177">
        <v>2</v>
      </c>
      <c r="D7" s="178" t="s">
        <v>361</v>
      </c>
      <c r="E7" s="179">
        <v>8.75</v>
      </c>
      <c r="F7" s="179">
        <v>409</v>
      </c>
      <c r="G7" s="180">
        <v>30.65</v>
      </c>
      <c r="H7" s="181">
        <v>0.0014444444444444444</v>
      </c>
      <c r="I7" s="182">
        <v>198</v>
      </c>
      <c r="J7" s="183" t="s">
        <v>177</v>
      </c>
      <c r="K7" s="183" t="s">
        <v>210</v>
      </c>
      <c r="L7" s="182" t="s">
        <v>24</v>
      </c>
      <c r="M7" s="184">
        <f>SUM(I7+J7+K7+L7)</f>
        <v>714</v>
      </c>
    </row>
    <row r="8" spans="1:13" ht="15.75">
      <c r="A8" s="200" t="s">
        <v>327</v>
      </c>
      <c r="B8" s="185" t="s">
        <v>379</v>
      </c>
      <c r="C8" s="177">
        <v>2</v>
      </c>
      <c r="D8" s="178" t="s">
        <v>361</v>
      </c>
      <c r="E8" s="179">
        <v>9.28</v>
      </c>
      <c r="F8" s="179">
        <v>406</v>
      </c>
      <c r="G8" s="180">
        <v>27.8</v>
      </c>
      <c r="H8" s="181">
        <v>0.0013892361111111113</v>
      </c>
      <c r="I8" s="182">
        <v>173</v>
      </c>
      <c r="J8" s="183" t="s">
        <v>179</v>
      </c>
      <c r="K8" s="183" t="s">
        <v>221</v>
      </c>
      <c r="L8" s="182">
        <v>300</v>
      </c>
      <c r="M8" s="184">
        <f>SUM(I8+J8+K8+L8)</f>
        <v>691</v>
      </c>
    </row>
    <row r="9" spans="1:13" ht="15.75">
      <c r="A9" s="200" t="s">
        <v>328</v>
      </c>
      <c r="B9" s="185" t="s">
        <v>432</v>
      </c>
      <c r="C9" s="177">
        <v>2</v>
      </c>
      <c r="D9" s="178" t="s">
        <v>391</v>
      </c>
      <c r="E9" s="179">
        <v>9.43</v>
      </c>
      <c r="F9" s="179">
        <v>406</v>
      </c>
      <c r="G9" s="179">
        <v>36.9</v>
      </c>
      <c r="H9" s="181">
        <v>0.0015532407407407407</v>
      </c>
      <c r="I9" s="182">
        <v>165</v>
      </c>
      <c r="J9" s="183" t="s">
        <v>179</v>
      </c>
      <c r="K9" s="183" t="s">
        <v>183</v>
      </c>
      <c r="L9" s="182">
        <v>253</v>
      </c>
      <c r="M9" s="184">
        <f>SUM(I9+J9+K9+L9)</f>
        <v>674</v>
      </c>
    </row>
    <row r="10" spans="1:13" ht="15.75">
      <c r="A10" s="200" t="s">
        <v>329</v>
      </c>
      <c r="B10" s="185" t="s">
        <v>368</v>
      </c>
      <c r="C10" s="177">
        <v>2</v>
      </c>
      <c r="D10" s="186" t="s">
        <v>361</v>
      </c>
      <c r="E10" s="179">
        <v>9.23</v>
      </c>
      <c r="F10" s="179">
        <v>451</v>
      </c>
      <c r="G10" s="180">
        <v>29</v>
      </c>
      <c r="H10" s="181">
        <v>0.0016776620370370372</v>
      </c>
      <c r="I10" s="182">
        <v>175</v>
      </c>
      <c r="J10" s="183" t="s">
        <v>150</v>
      </c>
      <c r="K10" s="183" t="s">
        <v>216</v>
      </c>
      <c r="L10" s="182">
        <v>221</v>
      </c>
      <c r="M10" s="184">
        <f>SUM(I10+J10+K10+L10)</f>
        <v>648</v>
      </c>
    </row>
    <row r="11" spans="1:13" ht="15.75">
      <c r="A11" s="200" t="s">
        <v>330</v>
      </c>
      <c r="B11" s="185" t="s">
        <v>401</v>
      </c>
      <c r="C11" s="177">
        <v>2</v>
      </c>
      <c r="D11" s="178" t="s">
        <v>397</v>
      </c>
      <c r="E11" s="179">
        <v>9.36</v>
      </c>
      <c r="F11" s="179">
        <v>352</v>
      </c>
      <c r="G11" s="180">
        <v>27.6</v>
      </c>
      <c r="H11" s="181">
        <v>0.0014774305555555556</v>
      </c>
      <c r="I11" s="182">
        <v>169</v>
      </c>
      <c r="J11" s="183" t="s">
        <v>213</v>
      </c>
      <c r="K11" s="183" t="s">
        <v>222</v>
      </c>
      <c r="L11" s="182" t="s">
        <v>34</v>
      </c>
      <c r="M11" s="184">
        <f>SUM(I11+J11+K11+L11)</f>
        <v>627</v>
      </c>
    </row>
    <row r="12" spans="1:13" ht="15.75">
      <c r="A12" s="200" t="s">
        <v>331</v>
      </c>
      <c r="B12" s="187" t="s">
        <v>398</v>
      </c>
      <c r="C12" s="177">
        <v>2</v>
      </c>
      <c r="D12" s="178" t="s">
        <v>397</v>
      </c>
      <c r="E12" s="179">
        <v>9.7</v>
      </c>
      <c r="F12" s="179">
        <v>430</v>
      </c>
      <c r="G12" s="180">
        <v>23.1</v>
      </c>
      <c r="H12" s="181">
        <v>0.001592824074074074</v>
      </c>
      <c r="I12" s="182">
        <v>152</v>
      </c>
      <c r="J12" s="183" t="s">
        <v>164</v>
      </c>
      <c r="K12" s="183" t="s">
        <v>239</v>
      </c>
      <c r="L12" s="182">
        <v>243</v>
      </c>
      <c r="M12" s="184">
        <f>SUM(I12+J12+K12+L12)</f>
        <v>610</v>
      </c>
    </row>
    <row r="13" spans="1:13" ht="15.75">
      <c r="A13" s="200" t="s">
        <v>332</v>
      </c>
      <c r="B13" s="187" t="s">
        <v>385</v>
      </c>
      <c r="C13" s="177">
        <v>2</v>
      </c>
      <c r="D13" s="178" t="s">
        <v>362</v>
      </c>
      <c r="E13" s="179">
        <v>9.88</v>
      </c>
      <c r="F13" s="179">
        <v>372</v>
      </c>
      <c r="G13" s="180">
        <v>36</v>
      </c>
      <c r="H13" s="181">
        <v>0.0016239583333333332</v>
      </c>
      <c r="I13" s="182">
        <v>144</v>
      </c>
      <c r="J13" s="183" t="s">
        <v>201</v>
      </c>
      <c r="K13" s="183" t="s">
        <v>187</v>
      </c>
      <c r="L13" s="182">
        <v>235</v>
      </c>
      <c r="M13" s="184">
        <f>SUM(I13+J13+K13+L13)</f>
        <v>609</v>
      </c>
    </row>
    <row r="14" spans="1:13" ht="15.75">
      <c r="A14" s="200" t="s">
        <v>333</v>
      </c>
      <c r="B14" s="187" t="s">
        <v>378</v>
      </c>
      <c r="C14" s="177">
        <v>2</v>
      </c>
      <c r="D14" s="178" t="s">
        <v>361</v>
      </c>
      <c r="E14" s="179">
        <v>9.68</v>
      </c>
      <c r="F14" s="179">
        <v>371</v>
      </c>
      <c r="G14" s="180">
        <v>26.5</v>
      </c>
      <c r="H14" s="181">
        <v>0.0015431712962962966</v>
      </c>
      <c r="I14" s="182">
        <v>153</v>
      </c>
      <c r="J14" s="183" t="s">
        <v>202</v>
      </c>
      <c r="K14" s="183" t="s">
        <v>226</v>
      </c>
      <c r="L14" s="182">
        <v>256</v>
      </c>
      <c r="M14" s="184">
        <f>SUM(I14+J14+K14+L14)</f>
        <v>599</v>
      </c>
    </row>
    <row r="15" spans="1:13" ht="15.75">
      <c r="A15" s="200" t="s">
        <v>334</v>
      </c>
      <c r="B15" s="187" t="s">
        <v>382</v>
      </c>
      <c r="C15" s="177">
        <v>2</v>
      </c>
      <c r="D15" s="186" t="s">
        <v>362</v>
      </c>
      <c r="E15" s="179">
        <v>9.73</v>
      </c>
      <c r="F15" s="179">
        <v>351</v>
      </c>
      <c r="G15" s="180">
        <v>27.2</v>
      </c>
      <c r="H15" s="181">
        <v>0.001526851851851852</v>
      </c>
      <c r="I15" s="182">
        <v>151</v>
      </c>
      <c r="J15" s="183" t="s">
        <v>214</v>
      </c>
      <c r="K15" s="183" t="s">
        <v>223</v>
      </c>
      <c r="L15" s="182">
        <v>261</v>
      </c>
      <c r="M15" s="184">
        <f>SUM(I15+J15+K15+L15)</f>
        <v>593</v>
      </c>
    </row>
    <row r="16" spans="1:13" ht="15.75">
      <c r="A16" s="200" t="s">
        <v>335</v>
      </c>
      <c r="B16" s="187" t="s">
        <v>400</v>
      </c>
      <c r="C16" s="177">
        <v>2</v>
      </c>
      <c r="D16" s="178" t="s">
        <v>397</v>
      </c>
      <c r="E16" s="179">
        <v>10.06</v>
      </c>
      <c r="F16" s="179">
        <v>392</v>
      </c>
      <c r="G16" s="180">
        <v>25.9</v>
      </c>
      <c r="H16" s="181">
        <v>0.0015583333333333334</v>
      </c>
      <c r="I16" s="182">
        <v>136</v>
      </c>
      <c r="J16" s="183" t="s">
        <v>188</v>
      </c>
      <c r="K16" s="183" t="s">
        <v>228</v>
      </c>
      <c r="L16" s="182">
        <v>252</v>
      </c>
      <c r="M16" s="184">
        <f>SUM(I16+J16+K16+L16)</f>
        <v>590</v>
      </c>
    </row>
    <row r="17" spans="1:13" ht="15.75">
      <c r="A17" s="200" t="s">
        <v>336</v>
      </c>
      <c r="B17" s="188" t="s">
        <v>383</v>
      </c>
      <c r="C17" s="177">
        <v>2</v>
      </c>
      <c r="D17" s="186" t="s">
        <v>362</v>
      </c>
      <c r="E17" s="179">
        <v>9.7</v>
      </c>
      <c r="F17" s="179">
        <v>376</v>
      </c>
      <c r="G17" s="180">
        <v>22.9</v>
      </c>
      <c r="H17" s="181">
        <v>0.001535300925925926</v>
      </c>
      <c r="I17" s="182">
        <v>152</v>
      </c>
      <c r="J17" s="183" t="s">
        <v>199</v>
      </c>
      <c r="K17" s="183" t="s">
        <v>240</v>
      </c>
      <c r="L17" s="182">
        <v>258</v>
      </c>
      <c r="M17" s="184">
        <f>SUM(I17+J17+K17+L17)</f>
        <v>589</v>
      </c>
    </row>
    <row r="18" spans="1:13" ht="15.75">
      <c r="A18" s="200" t="s">
        <v>337</v>
      </c>
      <c r="B18" s="187" t="s">
        <v>372</v>
      </c>
      <c r="C18" s="177">
        <v>2</v>
      </c>
      <c r="D18" s="186" t="s">
        <v>361</v>
      </c>
      <c r="E18" s="179">
        <v>9.64</v>
      </c>
      <c r="F18" s="179">
        <v>384</v>
      </c>
      <c r="G18" s="180">
        <v>23.7</v>
      </c>
      <c r="H18" s="181">
        <v>0.0016152777777777778</v>
      </c>
      <c r="I18" s="182">
        <v>155</v>
      </c>
      <c r="J18" s="183" t="s">
        <v>193</v>
      </c>
      <c r="K18" s="183" t="s">
        <v>237</v>
      </c>
      <c r="L18" s="182">
        <v>237</v>
      </c>
      <c r="M18" s="184">
        <f>SUM(I18+J18+K18+L18)</f>
        <v>580</v>
      </c>
    </row>
    <row r="19" spans="1:13" ht="15.75">
      <c r="A19" s="200" t="s">
        <v>338</v>
      </c>
      <c r="B19" s="187" t="s">
        <v>399</v>
      </c>
      <c r="C19" s="177">
        <v>2</v>
      </c>
      <c r="D19" s="178" t="s">
        <v>397</v>
      </c>
      <c r="E19" s="179">
        <v>9.87</v>
      </c>
      <c r="F19" s="179">
        <v>376</v>
      </c>
      <c r="G19" s="180">
        <v>28.4</v>
      </c>
      <c r="H19" s="181">
        <v>0.0016346064814814815</v>
      </c>
      <c r="I19" s="182">
        <v>145</v>
      </c>
      <c r="J19" s="183" t="s">
        <v>199</v>
      </c>
      <c r="K19" s="183" t="s">
        <v>218</v>
      </c>
      <c r="L19" s="182">
        <v>232</v>
      </c>
      <c r="M19" s="184">
        <f>SUM(I19+J19+K19+L19)</f>
        <v>578</v>
      </c>
    </row>
    <row r="20" spans="1:13" ht="15.75">
      <c r="A20" s="200" t="s">
        <v>339</v>
      </c>
      <c r="B20" s="187" t="s">
        <v>370</v>
      </c>
      <c r="C20" s="177">
        <v>2</v>
      </c>
      <c r="D20" s="178" t="s">
        <v>361</v>
      </c>
      <c r="E20" s="179">
        <v>9.9</v>
      </c>
      <c r="F20" s="179">
        <v>354</v>
      </c>
      <c r="G20" s="180">
        <v>34</v>
      </c>
      <c r="H20" s="181">
        <v>0.0017100694444444444</v>
      </c>
      <c r="I20" s="182">
        <v>143</v>
      </c>
      <c r="J20" s="183" t="s">
        <v>212</v>
      </c>
      <c r="K20" s="183" t="s">
        <v>195</v>
      </c>
      <c r="L20" s="182">
        <v>213</v>
      </c>
      <c r="M20" s="184">
        <f>SUM(I20+J20+K20+L20)</f>
        <v>567</v>
      </c>
    </row>
    <row r="21" spans="1:13" ht="15.75">
      <c r="A21" s="200" t="s">
        <v>340</v>
      </c>
      <c r="B21" s="187" t="s">
        <v>380</v>
      </c>
      <c r="C21" s="177">
        <v>2</v>
      </c>
      <c r="D21" s="178" t="s">
        <v>361</v>
      </c>
      <c r="E21" s="179">
        <v>10.41</v>
      </c>
      <c r="F21" s="179">
        <v>374</v>
      </c>
      <c r="G21" s="180">
        <v>31.6</v>
      </c>
      <c r="H21" s="181">
        <v>0.0016733796296296295</v>
      </c>
      <c r="I21" s="182">
        <v>121</v>
      </c>
      <c r="J21" s="183" t="s">
        <v>200</v>
      </c>
      <c r="K21" s="183" t="s">
        <v>206</v>
      </c>
      <c r="L21" s="182">
        <v>222</v>
      </c>
      <c r="M21" s="184">
        <f>SUM(I21+J21+K21+L21)</f>
        <v>555</v>
      </c>
    </row>
    <row r="22" spans="1:13" ht="15.75">
      <c r="A22" s="200" t="s">
        <v>341</v>
      </c>
      <c r="B22" s="187" t="s">
        <v>381</v>
      </c>
      <c r="C22" s="177">
        <v>2</v>
      </c>
      <c r="D22" s="186" t="s">
        <v>361</v>
      </c>
      <c r="E22" s="179">
        <v>9.86</v>
      </c>
      <c r="F22" s="179">
        <v>348</v>
      </c>
      <c r="G22" s="180">
        <v>35.8</v>
      </c>
      <c r="H22" s="181">
        <v>0.0017812499999999998</v>
      </c>
      <c r="I22" s="182">
        <v>145</v>
      </c>
      <c r="J22" s="183" t="s">
        <v>216</v>
      </c>
      <c r="K22" s="183" t="s">
        <v>187</v>
      </c>
      <c r="L22" s="182">
        <v>195</v>
      </c>
      <c r="M22" s="184">
        <f>SUM(I22+J22+K22+L22)</f>
        <v>555</v>
      </c>
    </row>
    <row r="23" spans="1:13" ht="15.75">
      <c r="A23" s="200" t="s">
        <v>342</v>
      </c>
      <c r="B23" s="187" t="s">
        <v>376</v>
      </c>
      <c r="C23" s="177">
        <v>2</v>
      </c>
      <c r="D23" s="178" t="s">
        <v>361</v>
      </c>
      <c r="E23" s="179">
        <v>9.46</v>
      </c>
      <c r="F23" s="179">
        <v>389</v>
      </c>
      <c r="G23" s="180">
        <v>25.4</v>
      </c>
      <c r="H23" s="181">
        <v>0.00181724537037037</v>
      </c>
      <c r="I23" s="182">
        <v>164</v>
      </c>
      <c r="J23" s="183" t="s">
        <v>190</v>
      </c>
      <c r="K23" s="183" t="s">
        <v>230</v>
      </c>
      <c r="L23" s="182">
        <v>187</v>
      </c>
      <c r="M23" s="184">
        <f>SUM(I23+J23+K23+L23)</f>
        <v>549</v>
      </c>
    </row>
    <row r="24" spans="1:13" ht="15.75">
      <c r="A24" s="200" t="s">
        <v>343</v>
      </c>
      <c r="B24" s="187" t="s">
        <v>375</v>
      </c>
      <c r="C24" s="177">
        <v>2</v>
      </c>
      <c r="D24" s="178" t="s">
        <v>361</v>
      </c>
      <c r="E24" s="179">
        <v>9.61</v>
      </c>
      <c r="F24" s="179">
        <v>350</v>
      </c>
      <c r="G24" s="180">
        <v>19.8</v>
      </c>
      <c r="H24" s="181">
        <v>0.0016063657407407407</v>
      </c>
      <c r="I24" s="182">
        <v>157</v>
      </c>
      <c r="J24" s="183" t="s">
        <v>215</v>
      </c>
      <c r="K24" s="183" t="s">
        <v>252</v>
      </c>
      <c r="L24" s="182">
        <v>239</v>
      </c>
      <c r="M24" s="184">
        <f>SUM(I24+J24+K24+L24)</f>
        <v>547</v>
      </c>
    </row>
    <row r="25" spans="1:13" ht="15.75">
      <c r="A25" s="200" t="s">
        <v>344</v>
      </c>
      <c r="B25" s="187" t="s">
        <v>387</v>
      </c>
      <c r="C25" s="177">
        <v>2</v>
      </c>
      <c r="D25" s="178" t="s">
        <v>362</v>
      </c>
      <c r="E25" s="179">
        <v>10.31</v>
      </c>
      <c r="F25" s="179">
        <v>315</v>
      </c>
      <c r="G25" s="180">
        <v>39.4</v>
      </c>
      <c r="H25" s="181">
        <v>0.001794212962962963</v>
      </c>
      <c r="I25" s="182">
        <v>125</v>
      </c>
      <c r="J25" s="183" t="s">
        <v>235</v>
      </c>
      <c r="K25" s="183" t="s">
        <v>172</v>
      </c>
      <c r="L25" s="182">
        <v>192</v>
      </c>
      <c r="M25" s="184">
        <f>SUM(I25+J25+K25+L25)</f>
        <v>528</v>
      </c>
    </row>
    <row r="26" spans="1:13" ht="15.75">
      <c r="A26" s="200" t="s">
        <v>345</v>
      </c>
      <c r="B26" s="185" t="s">
        <v>377</v>
      </c>
      <c r="C26" s="177">
        <v>2</v>
      </c>
      <c r="D26" s="178" t="s">
        <v>361</v>
      </c>
      <c r="E26" s="179">
        <v>9.86</v>
      </c>
      <c r="F26" s="179">
        <v>344</v>
      </c>
      <c r="G26" s="180">
        <v>29.4</v>
      </c>
      <c r="H26" s="181">
        <v>0.00181724537037037</v>
      </c>
      <c r="I26" s="189">
        <v>145</v>
      </c>
      <c r="J26" s="189" t="s">
        <v>218</v>
      </c>
      <c r="K26" s="189" t="s">
        <v>214</v>
      </c>
      <c r="L26" s="189">
        <v>187</v>
      </c>
      <c r="M26" s="184">
        <f>SUM(I26+J26+K26+L26)</f>
        <v>518</v>
      </c>
    </row>
    <row r="27" spans="1:13" ht="15.75">
      <c r="A27" s="200" t="s">
        <v>346</v>
      </c>
      <c r="B27" s="185" t="s">
        <v>384</v>
      </c>
      <c r="C27" s="177">
        <v>2</v>
      </c>
      <c r="D27" s="186" t="s">
        <v>362</v>
      </c>
      <c r="E27" s="179">
        <v>10.48</v>
      </c>
      <c r="F27" s="179">
        <v>374</v>
      </c>
      <c r="G27" s="180">
        <v>20</v>
      </c>
      <c r="H27" s="181">
        <v>0.0016346064814814815</v>
      </c>
      <c r="I27" s="182">
        <v>118</v>
      </c>
      <c r="J27" s="183" t="s">
        <v>200</v>
      </c>
      <c r="K27" s="183" t="s">
        <v>251</v>
      </c>
      <c r="L27" s="182">
        <v>232</v>
      </c>
      <c r="M27" s="184">
        <f>SUM(I27+J27+K27+L27)</f>
        <v>517</v>
      </c>
    </row>
    <row r="28" spans="1:13" ht="15.75">
      <c r="A28" s="200" t="s">
        <v>347</v>
      </c>
      <c r="B28" s="185" t="s">
        <v>371</v>
      </c>
      <c r="C28" s="177">
        <v>2</v>
      </c>
      <c r="D28" s="178" t="s">
        <v>361</v>
      </c>
      <c r="E28" s="179">
        <v>10.67</v>
      </c>
      <c r="F28" s="179">
        <v>341</v>
      </c>
      <c r="G28" s="180">
        <v>35.7</v>
      </c>
      <c r="H28" s="181">
        <v>0.0017677083333333336</v>
      </c>
      <c r="I28" s="182">
        <v>109</v>
      </c>
      <c r="J28" s="183" t="s">
        <v>220</v>
      </c>
      <c r="K28" s="183" t="s">
        <v>188</v>
      </c>
      <c r="L28" s="182">
        <v>198</v>
      </c>
      <c r="M28" s="184">
        <f>SUM(I28+J28+K28+L28)</f>
        <v>517</v>
      </c>
    </row>
    <row r="29" spans="1:13" ht="15.75">
      <c r="A29" s="200" t="s">
        <v>348</v>
      </c>
      <c r="B29" s="185" t="s">
        <v>386</v>
      </c>
      <c r="C29" s="177">
        <v>2</v>
      </c>
      <c r="D29" s="178" t="s">
        <v>362</v>
      </c>
      <c r="E29" s="179">
        <v>11.07</v>
      </c>
      <c r="F29" s="179">
        <v>343</v>
      </c>
      <c r="G29" s="180">
        <v>30.2</v>
      </c>
      <c r="H29" s="181">
        <v>0.0016793981481481484</v>
      </c>
      <c r="I29" s="182">
        <v>93</v>
      </c>
      <c r="J29" s="183" t="s">
        <v>219</v>
      </c>
      <c r="K29" s="183" t="s">
        <v>211</v>
      </c>
      <c r="L29" s="182">
        <v>220</v>
      </c>
      <c r="M29" s="184">
        <f>SUM(I29+J29+K29+L29)</f>
        <v>501</v>
      </c>
    </row>
    <row r="30" spans="1:13" ht="15.75">
      <c r="A30" s="200" t="s">
        <v>349</v>
      </c>
      <c r="B30" s="185" t="s">
        <v>429</v>
      </c>
      <c r="C30" s="177">
        <v>2</v>
      </c>
      <c r="D30" s="178" t="s">
        <v>397</v>
      </c>
      <c r="E30" s="179">
        <v>10.28</v>
      </c>
      <c r="F30" s="179">
        <v>379</v>
      </c>
      <c r="G30" s="180">
        <v>23.6</v>
      </c>
      <c r="H30" s="181">
        <v>0.0018790509259259262</v>
      </c>
      <c r="I30" s="182">
        <v>127</v>
      </c>
      <c r="J30" s="183" t="s">
        <v>197</v>
      </c>
      <c r="K30" s="183" t="s">
        <v>237</v>
      </c>
      <c r="L30" s="182">
        <v>173</v>
      </c>
      <c r="M30" s="184">
        <f>SUM(I30+J30+K30+L30)</f>
        <v>484</v>
      </c>
    </row>
    <row r="31" spans="1:13" ht="15.75">
      <c r="A31" s="200" t="s">
        <v>350</v>
      </c>
      <c r="B31" s="185" t="s">
        <v>388</v>
      </c>
      <c r="C31" s="177">
        <v>2</v>
      </c>
      <c r="D31" s="178" t="s">
        <v>362</v>
      </c>
      <c r="E31" s="179">
        <v>10.66</v>
      </c>
      <c r="F31" s="179">
        <v>350</v>
      </c>
      <c r="G31" s="180">
        <v>24.7</v>
      </c>
      <c r="H31" s="181">
        <v>0.0017744212962962963</v>
      </c>
      <c r="I31" s="182">
        <v>110</v>
      </c>
      <c r="J31" s="183" t="s">
        <v>215</v>
      </c>
      <c r="K31" s="183" t="s">
        <v>233</v>
      </c>
      <c r="L31" s="182">
        <v>197</v>
      </c>
      <c r="M31" s="184">
        <f>SUM(I31+J31+K31+L31)</f>
        <v>477</v>
      </c>
    </row>
    <row r="32" spans="1:13" ht="15.75">
      <c r="A32" s="200" t="s">
        <v>351</v>
      </c>
      <c r="B32" s="190" t="s">
        <v>433</v>
      </c>
      <c r="C32" s="177">
        <v>2</v>
      </c>
      <c r="D32" s="178" t="s">
        <v>391</v>
      </c>
      <c r="E32" s="179">
        <v>10.03</v>
      </c>
      <c r="F32" s="179">
        <v>372</v>
      </c>
      <c r="G32" s="179">
        <v>26.2</v>
      </c>
      <c r="H32" s="181">
        <v>0.001988078703703704</v>
      </c>
      <c r="I32" s="182">
        <v>138</v>
      </c>
      <c r="J32" s="183" t="s">
        <v>201</v>
      </c>
      <c r="K32" s="183" t="s">
        <v>227</v>
      </c>
      <c r="L32" s="182">
        <v>148</v>
      </c>
      <c r="M32" s="184">
        <f>SUM(I32+J32+K32+L32)</f>
        <v>476</v>
      </c>
    </row>
    <row r="33" spans="1:13" ht="15.75">
      <c r="A33" s="200" t="s">
        <v>443</v>
      </c>
      <c r="B33" s="176" t="s">
        <v>373</v>
      </c>
      <c r="C33" s="177">
        <v>2</v>
      </c>
      <c r="D33" s="186" t="s">
        <v>361</v>
      </c>
      <c r="E33" s="179">
        <v>10.78</v>
      </c>
      <c r="F33" s="179">
        <v>318</v>
      </c>
      <c r="G33" s="180">
        <v>21.7</v>
      </c>
      <c r="H33" s="181">
        <v>0.0016601851851851853</v>
      </c>
      <c r="I33" s="182">
        <v>105</v>
      </c>
      <c r="J33" s="183" t="s">
        <v>233</v>
      </c>
      <c r="K33" s="183" t="s">
        <v>245</v>
      </c>
      <c r="L33" s="182">
        <v>225</v>
      </c>
      <c r="M33" s="184">
        <f>SUM(I33+J33+K33+L33)</f>
        <v>470</v>
      </c>
    </row>
    <row r="34" spans="1:13" ht="15.75">
      <c r="A34" s="200" t="s">
        <v>444</v>
      </c>
      <c r="B34" s="190" t="s">
        <v>435</v>
      </c>
      <c r="C34" s="177">
        <v>2</v>
      </c>
      <c r="D34" s="178" t="s">
        <v>391</v>
      </c>
      <c r="E34" s="179">
        <v>10.57</v>
      </c>
      <c r="F34" s="179">
        <v>362</v>
      </c>
      <c r="G34" s="179">
        <v>20.6</v>
      </c>
      <c r="H34" s="181">
        <v>0.0018359953703703704</v>
      </c>
      <c r="I34" s="182">
        <v>114</v>
      </c>
      <c r="J34" s="183" t="s">
        <v>208</v>
      </c>
      <c r="K34" s="183" t="s">
        <v>249</v>
      </c>
      <c r="L34" s="182">
        <v>182</v>
      </c>
      <c r="M34" s="184">
        <f>SUM(I34+J34+K34+L34)</f>
        <v>457</v>
      </c>
    </row>
    <row r="35" spans="1:13" ht="15.75">
      <c r="A35" s="200" t="s">
        <v>445</v>
      </c>
      <c r="B35" s="190" t="s">
        <v>434</v>
      </c>
      <c r="C35" s="177">
        <v>2</v>
      </c>
      <c r="D35" s="178" t="s">
        <v>391</v>
      </c>
      <c r="E35" s="179">
        <v>10.53</v>
      </c>
      <c r="F35" s="179">
        <v>307</v>
      </c>
      <c r="G35" s="179">
        <v>21.6</v>
      </c>
      <c r="H35" s="181">
        <v>0.0017763888888888888</v>
      </c>
      <c r="I35" s="182">
        <v>116</v>
      </c>
      <c r="J35" s="183" t="s">
        <v>240</v>
      </c>
      <c r="K35" s="183" t="s">
        <v>245</v>
      </c>
      <c r="L35" s="182">
        <v>196</v>
      </c>
      <c r="M35" s="184">
        <f>SUM(I35+J35+K35+L35)</f>
        <v>445</v>
      </c>
    </row>
    <row r="36" spans="1:13" ht="15.75">
      <c r="A36" s="200" t="s">
        <v>446</v>
      </c>
      <c r="B36" s="176" t="s">
        <v>402</v>
      </c>
      <c r="C36" s="177">
        <v>2</v>
      </c>
      <c r="D36" s="178" t="s">
        <v>397</v>
      </c>
      <c r="E36" s="179">
        <v>10.11</v>
      </c>
      <c r="F36" s="179">
        <v>300</v>
      </c>
      <c r="G36" s="180">
        <v>17</v>
      </c>
      <c r="H36" s="181">
        <v>0.0018144675925925926</v>
      </c>
      <c r="I36" s="182">
        <v>134</v>
      </c>
      <c r="J36" s="183" t="s">
        <v>244</v>
      </c>
      <c r="K36" s="183" t="s">
        <v>263</v>
      </c>
      <c r="L36" s="182">
        <v>187</v>
      </c>
      <c r="M36" s="184">
        <f>SUM(I36+J36+K36+L36)</f>
        <v>432</v>
      </c>
    </row>
    <row r="37" spans="1:13" ht="15.75">
      <c r="A37" s="200" t="s">
        <v>447</v>
      </c>
      <c r="B37" s="185" t="s">
        <v>403</v>
      </c>
      <c r="C37" s="177">
        <v>2</v>
      </c>
      <c r="D37" s="178" t="s">
        <v>397</v>
      </c>
      <c r="E37" s="179">
        <v>10.87</v>
      </c>
      <c r="F37" s="179">
        <v>305</v>
      </c>
      <c r="G37" s="180">
        <v>18</v>
      </c>
      <c r="H37" s="181">
        <v>0.0017171296296296294</v>
      </c>
      <c r="I37" s="182">
        <v>101</v>
      </c>
      <c r="J37" s="183" t="s">
        <v>241</v>
      </c>
      <c r="K37" s="183" t="s">
        <v>259</v>
      </c>
      <c r="L37" s="182">
        <v>211</v>
      </c>
      <c r="M37" s="184">
        <f>SUM(I37+J37+K37+L37)</f>
        <v>430</v>
      </c>
    </row>
    <row r="38" spans="1:13" ht="15.75">
      <c r="A38" s="200" t="s">
        <v>448</v>
      </c>
      <c r="B38" s="190" t="s">
        <v>436</v>
      </c>
      <c r="C38" s="177">
        <v>2</v>
      </c>
      <c r="D38" s="178" t="s">
        <v>391</v>
      </c>
      <c r="E38" s="179">
        <v>10.94</v>
      </c>
      <c r="F38" s="179">
        <v>317</v>
      </c>
      <c r="G38" s="179">
        <v>22</v>
      </c>
      <c r="H38" s="181">
        <v>0.0018064814814814816</v>
      </c>
      <c r="I38" s="182">
        <v>98</v>
      </c>
      <c r="J38" s="183" t="s">
        <v>234</v>
      </c>
      <c r="K38" s="183" t="s">
        <v>243</v>
      </c>
      <c r="L38" s="182">
        <v>189</v>
      </c>
      <c r="M38" s="184">
        <f>SUM(I38+J38+K38+L38)</f>
        <v>428</v>
      </c>
    </row>
    <row r="39" spans="1:13" ht="15.75">
      <c r="A39" s="200" t="s">
        <v>449</v>
      </c>
      <c r="B39" s="185" t="s">
        <v>389</v>
      </c>
      <c r="C39" s="177">
        <v>2</v>
      </c>
      <c r="D39" s="178" t="s">
        <v>362</v>
      </c>
      <c r="E39" s="179">
        <v>10.74</v>
      </c>
      <c r="F39" s="179">
        <v>308</v>
      </c>
      <c r="G39" s="180">
        <v>21.3</v>
      </c>
      <c r="H39" s="181">
        <v>0.0018144675925925926</v>
      </c>
      <c r="I39" s="182">
        <v>106</v>
      </c>
      <c r="J39" s="183" t="s">
        <v>239</v>
      </c>
      <c r="K39" s="183" t="s">
        <v>246</v>
      </c>
      <c r="L39" s="182">
        <v>187</v>
      </c>
      <c r="M39" s="184">
        <f>SUM(I39+J39+K39+L39)</f>
        <v>426</v>
      </c>
    </row>
    <row r="40" spans="1:13" ht="16.5" thickBot="1">
      <c r="A40" s="201" t="s">
        <v>450</v>
      </c>
      <c r="B40" s="191" t="s">
        <v>437</v>
      </c>
      <c r="C40" s="192">
        <v>2</v>
      </c>
      <c r="D40" s="193" t="s">
        <v>391</v>
      </c>
      <c r="E40" s="194">
        <v>10.74</v>
      </c>
      <c r="F40" s="194">
        <v>315</v>
      </c>
      <c r="G40" s="194">
        <v>22.8</v>
      </c>
      <c r="H40" s="195">
        <v>0.002336226851851852</v>
      </c>
      <c r="I40" s="196">
        <v>106</v>
      </c>
      <c r="J40" s="197" t="s">
        <v>235</v>
      </c>
      <c r="K40" s="197" t="s">
        <v>240</v>
      </c>
      <c r="L40" s="196">
        <v>79</v>
      </c>
      <c r="M40" s="198">
        <f>SUM(I40+J40+K40+L40)</f>
        <v>328</v>
      </c>
    </row>
    <row r="41" ht="14.25" thickBot="1" thickTop="1"/>
    <row r="42" spans="6:10" ht="13.5" thickTop="1">
      <c r="F42" s="161" t="s">
        <v>495</v>
      </c>
      <c r="G42" s="162"/>
      <c r="H42" s="162"/>
      <c r="I42" s="162"/>
      <c r="J42" s="163"/>
    </row>
    <row r="43" spans="6:10" ht="13.5" thickBot="1">
      <c r="F43" s="164"/>
      <c r="G43" s="165"/>
      <c r="H43" s="165"/>
      <c r="I43" s="165"/>
      <c r="J43" s="166"/>
    </row>
    <row r="44" ht="14.25" thickBot="1" thickTop="1"/>
    <row r="45" spans="1:13" ht="24" thickBot="1" thickTop="1">
      <c r="A45" s="37" t="s">
        <v>317</v>
      </c>
      <c r="B45" s="84" t="s">
        <v>311</v>
      </c>
      <c r="C45" s="38" t="s">
        <v>312</v>
      </c>
      <c r="D45" s="38" t="s">
        <v>313</v>
      </c>
      <c r="E45" s="39">
        <v>60</v>
      </c>
      <c r="F45" s="39" t="s">
        <v>314</v>
      </c>
      <c r="G45" s="40" t="s">
        <v>315</v>
      </c>
      <c r="H45" s="39" t="s">
        <v>322</v>
      </c>
      <c r="I45" s="41" t="s">
        <v>319</v>
      </c>
      <c r="J45" s="41" t="s">
        <v>314</v>
      </c>
      <c r="K45" s="204" t="s">
        <v>315</v>
      </c>
      <c r="L45" s="41" t="s">
        <v>322</v>
      </c>
      <c r="M45" s="42" t="s">
        <v>318</v>
      </c>
    </row>
    <row r="46" spans="1:13" ht="16.5" thickTop="1">
      <c r="A46" s="199" t="s">
        <v>325</v>
      </c>
      <c r="B46" s="167" t="s">
        <v>406</v>
      </c>
      <c r="C46" s="168">
        <v>1</v>
      </c>
      <c r="D46" s="169" t="s">
        <v>397</v>
      </c>
      <c r="E46" s="170">
        <v>8.41</v>
      </c>
      <c r="F46" s="170">
        <v>491</v>
      </c>
      <c r="G46" s="171">
        <v>42.2</v>
      </c>
      <c r="H46" s="172">
        <v>0.001278125</v>
      </c>
      <c r="I46" s="173">
        <v>189</v>
      </c>
      <c r="J46" s="174" t="s">
        <v>166</v>
      </c>
      <c r="K46" s="174" t="s">
        <v>199</v>
      </c>
      <c r="L46" s="173">
        <v>169</v>
      </c>
      <c r="M46" s="175">
        <v>611</v>
      </c>
    </row>
    <row r="47" spans="1:13" ht="15.75">
      <c r="A47" s="200" t="s">
        <v>326</v>
      </c>
      <c r="B47" s="176" t="s">
        <v>390</v>
      </c>
      <c r="C47" s="177">
        <v>1</v>
      </c>
      <c r="D47" s="178" t="s">
        <v>391</v>
      </c>
      <c r="E47" s="179">
        <v>8.48</v>
      </c>
      <c r="F47" s="179">
        <v>503</v>
      </c>
      <c r="G47" s="180">
        <v>43.5</v>
      </c>
      <c r="H47" s="181">
        <v>0.001309490740740741</v>
      </c>
      <c r="I47" s="182">
        <v>185</v>
      </c>
      <c r="J47" s="183" t="s">
        <v>159</v>
      </c>
      <c r="K47" s="183" t="s">
        <v>195</v>
      </c>
      <c r="L47" s="182">
        <v>160</v>
      </c>
      <c r="M47" s="184">
        <v>609</v>
      </c>
    </row>
    <row r="48" spans="1:13" ht="15.75">
      <c r="A48" s="200" t="s">
        <v>327</v>
      </c>
      <c r="B48" s="176" t="s">
        <v>404</v>
      </c>
      <c r="C48" s="177">
        <v>1</v>
      </c>
      <c r="D48" s="178" t="s">
        <v>397</v>
      </c>
      <c r="E48" s="179">
        <v>8.94</v>
      </c>
      <c r="F48" s="179">
        <v>462</v>
      </c>
      <c r="G48" s="180">
        <v>51.2</v>
      </c>
      <c r="H48" s="181">
        <v>0.001305787037037037</v>
      </c>
      <c r="I48" s="182">
        <v>164</v>
      </c>
      <c r="J48" s="183" t="s">
        <v>180</v>
      </c>
      <c r="K48" s="183" t="s">
        <v>169</v>
      </c>
      <c r="L48" s="182">
        <v>161</v>
      </c>
      <c r="M48" s="184">
        <v>594</v>
      </c>
    </row>
    <row r="49" spans="1:13" ht="15.75">
      <c r="A49" s="200" t="s">
        <v>328</v>
      </c>
      <c r="B49" s="176" t="s">
        <v>352</v>
      </c>
      <c r="C49" s="177">
        <v>1</v>
      </c>
      <c r="D49" s="178" t="s">
        <v>361</v>
      </c>
      <c r="E49" s="179">
        <v>8.67</v>
      </c>
      <c r="F49" s="179">
        <v>457</v>
      </c>
      <c r="G49" s="180">
        <v>45.4</v>
      </c>
      <c r="H49" s="181">
        <v>0.0013854166666666667</v>
      </c>
      <c r="I49" s="182">
        <v>177</v>
      </c>
      <c r="J49" s="183" t="s">
        <v>183</v>
      </c>
      <c r="K49" s="183" t="s">
        <v>188</v>
      </c>
      <c r="L49" s="182">
        <v>139</v>
      </c>
      <c r="M49" s="184">
        <v>563</v>
      </c>
    </row>
    <row r="50" spans="1:13" ht="15.75">
      <c r="A50" s="200" t="s">
        <v>329</v>
      </c>
      <c r="B50" s="176" t="s">
        <v>392</v>
      </c>
      <c r="C50" s="177">
        <v>1</v>
      </c>
      <c r="D50" s="178" t="s">
        <v>391</v>
      </c>
      <c r="E50" s="179">
        <v>8.73</v>
      </c>
      <c r="F50" s="179">
        <v>490</v>
      </c>
      <c r="G50" s="180">
        <v>43.3</v>
      </c>
      <c r="H50" s="181">
        <v>0.001434722222222222</v>
      </c>
      <c r="I50" s="182">
        <v>174</v>
      </c>
      <c r="J50" s="183" t="s">
        <v>166</v>
      </c>
      <c r="K50" s="183" t="s">
        <v>195</v>
      </c>
      <c r="L50" s="182">
        <v>126</v>
      </c>
      <c r="M50" s="184">
        <v>557</v>
      </c>
    </row>
    <row r="51" spans="1:13" ht="15.75">
      <c r="A51" s="200" t="s">
        <v>330</v>
      </c>
      <c r="B51" s="176" t="s">
        <v>354</v>
      </c>
      <c r="C51" s="177">
        <v>1</v>
      </c>
      <c r="D51" s="178" t="s">
        <v>361</v>
      </c>
      <c r="E51" s="179">
        <v>8.53</v>
      </c>
      <c r="F51" s="179">
        <v>447</v>
      </c>
      <c r="G51" s="180">
        <v>36</v>
      </c>
      <c r="H51" s="181">
        <v>0.0013488425925925927</v>
      </c>
      <c r="I51" s="182">
        <v>183</v>
      </c>
      <c r="J51" s="183" t="s">
        <v>188</v>
      </c>
      <c r="K51" s="183" t="s">
        <v>218</v>
      </c>
      <c r="L51" s="182">
        <v>148</v>
      </c>
      <c r="M51" s="184">
        <v>543</v>
      </c>
    </row>
    <row r="52" spans="1:13" ht="15.75">
      <c r="A52" s="200" t="s">
        <v>331</v>
      </c>
      <c r="B52" s="176" t="s">
        <v>393</v>
      </c>
      <c r="C52" s="177">
        <v>1</v>
      </c>
      <c r="D52" s="178" t="s">
        <v>391</v>
      </c>
      <c r="E52" s="179">
        <v>9.16</v>
      </c>
      <c r="F52" s="179">
        <v>462</v>
      </c>
      <c r="G52" s="180">
        <v>36.7</v>
      </c>
      <c r="H52" s="181">
        <v>0.001392476851851852</v>
      </c>
      <c r="I52" s="182">
        <v>154</v>
      </c>
      <c r="J52" s="183" t="s">
        <v>180</v>
      </c>
      <c r="K52" s="183" t="s">
        <v>216</v>
      </c>
      <c r="L52" s="182">
        <v>137</v>
      </c>
      <c r="M52" s="184">
        <v>513</v>
      </c>
    </row>
    <row r="53" spans="1:13" ht="15.75">
      <c r="A53" s="200" t="s">
        <v>332</v>
      </c>
      <c r="B53" s="176" t="s">
        <v>416</v>
      </c>
      <c r="C53" s="177">
        <v>1</v>
      </c>
      <c r="D53" s="178" t="s">
        <v>417</v>
      </c>
      <c r="E53" s="179">
        <v>9.31</v>
      </c>
      <c r="F53" s="179">
        <v>402</v>
      </c>
      <c r="G53" s="180">
        <v>47.2</v>
      </c>
      <c r="H53" s="181">
        <v>0.0014856481481481483</v>
      </c>
      <c r="I53" s="182">
        <v>147</v>
      </c>
      <c r="J53" s="183" t="s">
        <v>211</v>
      </c>
      <c r="K53" s="183" t="s">
        <v>182</v>
      </c>
      <c r="L53" s="182">
        <v>112</v>
      </c>
      <c r="M53" s="184">
        <v>484</v>
      </c>
    </row>
    <row r="54" spans="1:13" ht="15.75">
      <c r="A54" s="200" t="s">
        <v>333</v>
      </c>
      <c r="B54" s="176" t="s">
        <v>395</v>
      </c>
      <c r="C54" s="177">
        <v>1</v>
      </c>
      <c r="D54" s="178" t="s">
        <v>391</v>
      </c>
      <c r="E54" s="179">
        <v>9.37</v>
      </c>
      <c r="F54" s="179">
        <v>392</v>
      </c>
      <c r="G54" s="180">
        <v>36.9</v>
      </c>
      <c r="H54" s="181">
        <v>0.0014515046296296296</v>
      </c>
      <c r="I54" s="182">
        <v>145</v>
      </c>
      <c r="J54" s="183" t="s">
        <v>216</v>
      </c>
      <c r="K54" s="183" t="s">
        <v>216</v>
      </c>
      <c r="L54" s="182">
        <v>121</v>
      </c>
      <c r="M54" s="184">
        <v>452</v>
      </c>
    </row>
    <row r="55" spans="1:13" ht="15.75">
      <c r="A55" s="200" t="s">
        <v>334</v>
      </c>
      <c r="B55" s="176" t="s">
        <v>394</v>
      </c>
      <c r="C55" s="177">
        <v>1</v>
      </c>
      <c r="D55" s="178" t="s">
        <v>391</v>
      </c>
      <c r="E55" s="179">
        <v>9.34</v>
      </c>
      <c r="F55" s="179">
        <v>455</v>
      </c>
      <c r="G55" s="180">
        <v>35</v>
      </c>
      <c r="H55" s="181">
        <v>0.0015711805555555557</v>
      </c>
      <c r="I55" s="182">
        <v>146</v>
      </c>
      <c r="J55" s="183" t="s">
        <v>184</v>
      </c>
      <c r="K55" s="183" t="s">
        <v>221</v>
      </c>
      <c r="L55" s="182">
        <v>92</v>
      </c>
      <c r="M55" s="184">
        <v>451</v>
      </c>
    </row>
    <row r="56" spans="1:13" ht="15.75">
      <c r="A56" s="200" t="s">
        <v>335</v>
      </c>
      <c r="B56" s="176" t="s">
        <v>415</v>
      </c>
      <c r="C56" s="177">
        <v>1</v>
      </c>
      <c r="D56" s="178" t="s">
        <v>397</v>
      </c>
      <c r="E56" s="179">
        <v>9.28</v>
      </c>
      <c r="F56" s="179">
        <v>408</v>
      </c>
      <c r="G56" s="180">
        <v>39.8</v>
      </c>
      <c r="H56" s="181">
        <v>0.0015609953703703704</v>
      </c>
      <c r="I56" s="182">
        <v>149</v>
      </c>
      <c r="J56" s="183" t="s">
        <v>208</v>
      </c>
      <c r="K56" s="183" t="s">
        <v>207</v>
      </c>
      <c r="L56" s="182">
        <v>94</v>
      </c>
      <c r="M56" s="184">
        <v>446</v>
      </c>
    </row>
    <row r="57" spans="1:13" ht="15.75">
      <c r="A57" s="200" t="s">
        <v>336</v>
      </c>
      <c r="B57" s="176" t="s">
        <v>418</v>
      </c>
      <c r="C57" s="177">
        <v>1</v>
      </c>
      <c r="D57" s="178" t="s">
        <v>417</v>
      </c>
      <c r="E57" s="179">
        <v>9.44</v>
      </c>
      <c r="F57" s="179">
        <v>381</v>
      </c>
      <c r="G57" s="180">
        <v>39.5</v>
      </c>
      <c r="H57" s="181">
        <v>0.0014856481481481483</v>
      </c>
      <c r="I57" s="182">
        <v>142</v>
      </c>
      <c r="J57" s="183" t="s">
        <v>221</v>
      </c>
      <c r="K57" s="183" t="s">
        <v>208</v>
      </c>
      <c r="L57" s="182">
        <v>112</v>
      </c>
      <c r="M57" s="184">
        <v>443</v>
      </c>
    </row>
    <row r="58" spans="1:13" ht="15.75">
      <c r="A58" s="200" t="s">
        <v>337</v>
      </c>
      <c r="B58" s="176" t="s">
        <v>356</v>
      </c>
      <c r="C58" s="177">
        <v>1</v>
      </c>
      <c r="D58" s="178" t="s">
        <v>361</v>
      </c>
      <c r="E58" s="179">
        <v>9.29</v>
      </c>
      <c r="F58" s="179">
        <v>428</v>
      </c>
      <c r="G58" s="180">
        <v>31.8</v>
      </c>
      <c r="H58" s="181">
        <v>0.0015234953703703704</v>
      </c>
      <c r="I58" s="182">
        <v>148</v>
      </c>
      <c r="J58" s="183" t="s">
        <v>198</v>
      </c>
      <c r="K58" s="183" t="s">
        <v>231</v>
      </c>
      <c r="L58" s="182">
        <v>102</v>
      </c>
      <c r="M58" s="184">
        <v>439</v>
      </c>
    </row>
    <row r="59" spans="1:13" ht="15.75">
      <c r="A59" s="200" t="s">
        <v>338</v>
      </c>
      <c r="B59" s="176" t="s">
        <v>355</v>
      </c>
      <c r="C59" s="177">
        <v>1</v>
      </c>
      <c r="D59" s="178" t="s">
        <v>361</v>
      </c>
      <c r="E59" s="179">
        <v>9.2</v>
      </c>
      <c r="F59" s="179">
        <v>426</v>
      </c>
      <c r="G59" s="180">
        <v>38.2</v>
      </c>
      <c r="H59" s="181">
        <v>0.0016475694444444446</v>
      </c>
      <c r="I59" s="182">
        <v>152</v>
      </c>
      <c r="J59" s="183" t="s">
        <v>199</v>
      </c>
      <c r="K59" s="183" t="s">
        <v>212</v>
      </c>
      <c r="L59" s="182">
        <v>75</v>
      </c>
      <c r="M59" s="184">
        <v>434</v>
      </c>
    </row>
    <row r="60" spans="1:13" ht="15.75">
      <c r="A60" s="200" t="s">
        <v>339</v>
      </c>
      <c r="B60" s="176" t="s">
        <v>405</v>
      </c>
      <c r="C60" s="177">
        <v>1</v>
      </c>
      <c r="D60" s="178" t="s">
        <v>397</v>
      </c>
      <c r="E60" s="179">
        <v>8.76</v>
      </c>
      <c r="F60" s="179">
        <v>415</v>
      </c>
      <c r="G60" s="180">
        <v>38.2</v>
      </c>
      <c r="H60" s="181">
        <v>0.0017267361111111112</v>
      </c>
      <c r="I60" s="182">
        <v>172</v>
      </c>
      <c r="J60" s="183" t="s">
        <v>204</v>
      </c>
      <c r="K60" s="183" t="s">
        <v>212</v>
      </c>
      <c r="L60" s="182">
        <v>58</v>
      </c>
      <c r="M60" s="184">
        <v>432</v>
      </c>
    </row>
    <row r="61" spans="1:13" ht="15.75">
      <c r="A61" s="200" t="s">
        <v>340</v>
      </c>
      <c r="B61" s="176" t="s">
        <v>353</v>
      </c>
      <c r="C61" s="177">
        <v>1</v>
      </c>
      <c r="D61" s="178" t="s">
        <v>361</v>
      </c>
      <c r="E61" s="179">
        <v>9.47</v>
      </c>
      <c r="F61" s="179">
        <v>361</v>
      </c>
      <c r="G61" s="180">
        <v>50.8</v>
      </c>
      <c r="H61" s="181">
        <v>0.0016605324074074074</v>
      </c>
      <c r="I61" s="182">
        <v>141</v>
      </c>
      <c r="J61" s="183" t="s">
        <v>230</v>
      </c>
      <c r="K61" s="183" t="s">
        <v>171</v>
      </c>
      <c r="L61" s="182">
        <v>73</v>
      </c>
      <c r="M61" s="184">
        <v>431</v>
      </c>
    </row>
    <row r="62" spans="1:13" ht="15.75">
      <c r="A62" s="200" t="s">
        <v>341</v>
      </c>
      <c r="B62" s="176" t="s">
        <v>413</v>
      </c>
      <c r="C62" s="177">
        <v>1</v>
      </c>
      <c r="D62" s="178" t="s">
        <v>397</v>
      </c>
      <c r="E62" s="179">
        <v>9.29</v>
      </c>
      <c r="F62" s="179">
        <v>371</v>
      </c>
      <c r="G62" s="180">
        <v>32</v>
      </c>
      <c r="H62" s="181">
        <v>0.001504398148148148</v>
      </c>
      <c r="I62" s="182">
        <v>148</v>
      </c>
      <c r="J62" s="183" t="s">
        <v>225</v>
      </c>
      <c r="K62" s="183" t="s">
        <v>230</v>
      </c>
      <c r="L62" s="182">
        <v>108</v>
      </c>
      <c r="M62" s="184">
        <v>419</v>
      </c>
    </row>
    <row r="63" spans="1:13" ht="15.75">
      <c r="A63" s="200" t="s">
        <v>342</v>
      </c>
      <c r="B63" s="176" t="s">
        <v>419</v>
      </c>
      <c r="C63" s="177">
        <v>1</v>
      </c>
      <c r="D63" s="178" t="s">
        <v>417</v>
      </c>
      <c r="E63" s="179">
        <v>9.51</v>
      </c>
      <c r="F63" s="179">
        <v>347</v>
      </c>
      <c r="G63" s="180">
        <v>35.7</v>
      </c>
      <c r="H63" s="181">
        <v>0.001472453703703704</v>
      </c>
      <c r="I63" s="182">
        <v>139</v>
      </c>
      <c r="J63" s="183" t="s">
        <v>236</v>
      </c>
      <c r="K63" s="183" t="s">
        <v>219</v>
      </c>
      <c r="L63" s="182">
        <v>116</v>
      </c>
      <c r="M63" s="184">
        <v>418</v>
      </c>
    </row>
    <row r="64" spans="1:13" ht="15.75">
      <c r="A64" s="200" t="s">
        <v>343</v>
      </c>
      <c r="B64" s="176" t="s">
        <v>366</v>
      </c>
      <c r="C64" s="177">
        <v>1</v>
      </c>
      <c r="D64" s="178" t="s">
        <v>362</v>
      </c>
      <c r="E64" s="179">
        <v>9.42</v>
      </c>
      <c r="F64" s="179">
        <v>405</v>
      </c>
      <c r="G64" s="180">
        <v>37.7</v>
      </c>
      <c r="H64" s="181">
        <v>0.001690162037037037</v>
      </c>
      <c r="I64" s="182">
        <v>143</v>
      </c>
      <c r="J64" s="183" t="s">
        <v>209</v>
      </c>
      <c r="K64" s="183" t="s">
        <v>213</v>
      </c>
      <c r="L64" s="182">
        <v>66</v>
      </c>
      <c r="M64" s="184">
        <v>405</v>
      </c>
    </row>
    <row r="65" spans="1:13" ht="15.75">
      <c r="A65" s="200" t="s">
        <v>344</v>
      </c>
      <c r="B65" s="176" t="s">
        <v>363</v>
      </c>
      <c r="C65" s="177">
        <v>1</v>
      </c>
      <c r="D65" s="178" t="s">
        <v>362</v>
      </c>
      <c r="E65" s="179">
        <v>9.4</v>
      </c>
      <c r="F65" s="179">
        <v>371</v>
      </c>
      <c r="G65" s="180">
        <v>22</v>
      </c>
      <c r="H65" s="181">
        <v>0.0015074074074074072</v>
      </c>
      <c r="I65" s="182">
        <v>144</v>
      </c>
      <c r="J65" s="183" t="s">
        <v>225</v>
      </c>
      <c r="K65" s="183" t="s">
        <v>260</v>
      </c>
      <c r="L65" s="182">
        <v>107</v>
      </c>
      <c r="M65" s="184">
        <v>384</v>
      </c>
    </row>
    <row r="66" spans="1:13" ht="15.75">
      <c r="A66" s="200" t="s">
        <v>345</v>
      </c>
      <c r="B66" s="176" t="s">
        <v>357</v>
      </c>
      <c r="C66" s="177">
        <v>1</v>
      </c>
      <c r="D66" s="178" t="s">
        <v>361</v>
      </c>
      <c r="E66" s="179">
        <v>9.41</v>
      </c>
      <c r="F66" s="179">
        <v>380</v>
      </c>
      <c r="G66" s="180">
        <v>35.7</v>
      </c>
      <c r="H66" s="181">
        <v>0.0017197916666666666</v>
      </c>
      <c r="I66" s="182">
        <v>143</v>
      </c>
      <c r="J66" s="183" t="s">
        <v>221</v>
      </c>
      <c r="K66" s="183" t="s">
        <v>219</v>
      </c>
      <c r="L66" s="182">
        <v>60</v>
      </c>
      <c r="M66" s="184">
        <v>381</v>
      </c>
    </row>
    <row r="67" spans="1:13" ht="15.75">
      <c r="A67" s="200" t="s">
        <v>346</v>
      </c>
      <c r="B67" s="176" t="s">
        <v>427</v>
      </c>
      <c r="C67" s="177">
        <v>1</v>
      </c>
      <c r="D67" s="178" t="s">
        <v>424</v>
      </c>
      <c r="E67" s="179">
        <v>9.53</v>
      </c>
      <c r="F67" s="179">
        <v>361</v>
      </c>
      <c r="G67" s="180">
        <v>27.8</v>
      </c>
      <c r="H67" s="181">
        <v>0.0015471064814814816</v>
      </c>
      <c r="I67" s="182">
        <v>138</v>
      </c>
      <c r="J67" s="183" t="s">
        <v>230</v>
      </c>
      <c r="K67" s="183" t="s">
        <v>243</v>
      </c>
      <c r="L67" s="182">
        <v>97</v>
      </c>
      <c r="M67" s="184">
        <v>380</v>
      </c>
    </row>
    <row r="68" spans="1:13" ht="15.75">
      <c r="A68" s="200" t="s">
        <v>347</v>
      </c>
      <c r="B68" s="176" t="s">
        <v>359</v>
      </c>
      <c r="C68" s="177">
        <v>1</v>
      </c>
      <c r="D68" s="178" t="s">
        <v>361</v>
      </c>
      <c r="E68" s="179">
        <v>9.65</v>
      </c>
      <c r="F68" s="179">
        <v>350</v>
      </c>
      <c r="G68" s="180">
        <v>35.2</v>
      </c>
      <c r="H68" s="181">
        <v>0.0016078703703703704</v>
      </c>
      <c r="I68" s="182">
        <v>133</v>
      </c>
      <c r="J68" s="183" t="s">
        <v>235</v>
      </c>
      <c r="K68" s="183" t="s">
        <v>221</v>
      </c>
      <c r="L68" s="182">
        <v>84</v>
      </c>
      <c r="M68" s="184">
        <v>379</v>
      </c>
    </row>
    <row r="69" spans="1:13" ht="15.75">
      <c r="A69" s="200" t="s">
        <v>348</v>
      </c>
      <c r="B69" s="176" t="s">
        <v>408</v>
      </c>
      <c r="C69" s="177">
        <v>1</v>
      </c>
      <c r="D69" s="178" t="s">
        <v>397</v>
      </c>
      <c r="E69" s="179">
        <v>9.95</v>
      </c>
      <c r="F69" s="179">
        <v>300</v>
      </c>
      <c r="G69" s="180">
        <v>20</v>
      </c>
      <c r="H69" s="181">
        <v>0.0013430555555555555</v>
      </c>
      <c r="I69" s="182">
        <v>121</v>
      </c>
      <c r="J69" s="183" t="s">
        <v>258</v>
      </c>
      <c r="K69" s="183" t="s">
        <v>266</v>
      </c>
      <c r="L69" s="182">
        <v>150</v>
      </c>
      <c r="M69" s="184">
        <v>365</v>
      </c>
    </row>
    <row r="70" spans="1:13" ht="15.75">
      <c r="A70" s="200" t="s">
        <v>349</v>
      </c>
      <c r="B70" s="176" t="s">
        <v>411</v>
      </c>
      <c r="C70" s="177">
        <v>1</v>
      </c>
      <c r="D70" s="178" t="s">
        <v>397</v>
      </c>
      <c r="E70" s="179">
        <v>10.13</v>
      </c>
      <c r="F70" s="179">
        <v>325</v>
      </c>
      <c r="G70" s="180">
        <v>34.4</v>
      </c>
      <c r="H70" s="181">
        <v>0.0015350694444444446</v>
      </c>
      <c r="I70" s="182">
        <v>113</v>
      </c>
      <c r="J70" s="183" t="s">
        <v>247</v>
      </c>
      <c r="K70" s="183" t="s">
        <v>223</v>
      </c>
      <c r="L70" s="182">
        <v>100</v>
      </c>
      <c r="M70" s="184">
        <v>361</v>
      </c>
    </row>
    <row r="71" spans="1:13" ht="15.75">
      <c r="A71" s="200" t="s">
        <v>350</v>
      </c>
      <c r="B71" s="176" t="s">
        <v>360</v>
      </c>
      <c r="C71" s="177">
        <v>1</v>
      </c>
      <c r="D71" s="178" t="s">
        <v>361</v>
      </c>
      <c r="E71" s="179">
        <v>9.58</v>
      </c>
      <c r="F71" s="179">
        <v>338</v>
      </c>
      <c r="G71" s="180">
        <v>30.8</v>
      </c>
      <c r="H71" s="181">
        <v>0.0016545138888888887</v>
      </c>
      <c r="I71" s="182">
        <v>136</v>
      </c>
      <c r="J71" s="183" t="s">
        <v>241</v>
      </c>
      <c r="K71" s="183" t="s">
        <v>234</v>
      </c>
      <c r="L71" s="182">
        <v>74</v>
      </c>
      <c r="M71" s="184">
        <v>353</v>
      </c>
    </row>
    <row r="72" spans="1:13" ht="15.75">
      <c r="A72" s="200" t="s">
        <v>351</v>
      </c>
      <c r="B72" s="176" t="s">
        <v>364</v>
      </c>
      <c r="C72" s="177">
        <v>1</v>
      </c>
      <c r="D72" s="178" t="s">
        <v>362</v>
      </c>
      <c r="E72" s="179">
        <v>9.83</v>
      </c>
      <c r="F72" s="179">
        <v>367</v>
      </c>
      <c r="G72" s="180">
        <v>29.8</v>
      </c>
      <c r="H72" s="181">
        <v>0.0016694444444444445</v>
      </c>
      <c r="I72" s="182">
        <v>126</v>
      </c>
      <c r="J72" s="183" t="s">
        <v>227</v>
      </c>
      <c r="K72" s="183" t="s">
        <v>237</v>
      </c>
      <c r="L72" s="182">
        <v>71</v>
      </c>
      <c r="M72" s="184">
        <v>351</v>
      </c>
    </row>
    <row r="73" spans="1:13" ht="15.75">
      <c r="A73" s="200" t="s">
        <v>443</v>
      </c>
      <c r="B73" s="176" t="s">
        <v>358</v>
      </c>
      <c r="C73" s="177">
        <v>1</v>
      </c>
      <c r="D73" s="178" t="s">
        <v>361</v>
      </c>
      <c r="E73" s="179">
        <v>9.75</v>
      </c>
      <c r="F73" s="179">
        <v>368</v>
      </c>
      <c r="G73" s="180">
        <v>28.3</v>
      </c>
      <c r="H73" s="181">
        <v>0.0016997685185185186</v>
      </c>
      <c r="I73" s="182">
        <v>129</v>
      </c>
      <c r="J73" s="183" t="s">
        <v>227</v>
      </c>
      <c r="K73" s="183" t="s">
        <v>241</v>
      </c>
      <c r="L73" s="182">
        <v>64</v>
      </c>
      <c r="M73" s="184">
        <v>343</v>
      </c>
    </row>
    <row r="74" spans="1:13" ht="15.75">
      <c r="A74" s="200" t="s">
        <v>444</v>
      </c>
      <c r="B74" s="176" t="s">
        <v>409</v>
      </c>
      <c r="C74" s="177">
        <v>1</v>
      </c>
      <c r="D74" s="178" t="s">
        <v>397</v>
      </c>
      <c r="E74" s="179">
        <v>10.03</v>
      </c>
      <c r="F74" s="179">
        <v>368</v>
      </c>
      <c r="G74" s="180">
        <v>31.2</v>
      </c>
      <c r="H74" s="181">
        <v>0.0016802083333333337</v>
      </c>
      <c r="I74" s="182">
        <v>117</v>
      </c>
      <c r="J74" s="183" t="s">
        <v>227</v>
      </c>
      <c r="K74" s="183" t="s">
        <v>233</v>
      </c>
      <c r="L74" s="182">
        <v>68</v>
      </c>
      <c r="M74" s="184">
        <v>343</v>
      </c>
    </row>
    <row r="75" spans="1:13" ht="15.75">
      <c r="A75" s="200" t="s">
        <v>445</v>
      </c>
      <c r="B75" s="176" t="s">
        <v>421</v>
      </c>
      <c r="C75" s="177">
        <v>1</v>
      </c>
      <c r="D75" s="178" t="s">
        <v>417</v>
      </c>
      <c r="E75" s="179">
        <v>10.13</v>
      </c>
      <c r="F75" s="179">
        <v>325</v>
      </c>
      <c r="G75" s="180">
        <v>37.6</v>
      </c>
      <c r="H75" s="181">
        <v>0.0016569444444444444</v>
      </c>
      <c r="I75" s="182">
        <v>113</v>
      </c>
      <c r="J75" s="183" t="s">
        <v>247</v>
      </c>
      <c r="K75" s="183" t="s">
        <v>214</v>
      </c>
      <c r="L75" s="182">
        <v>73</v>
      </c>
      <c r="M75" s="184">
        <v>343</v>
      </c>
    </row>
    <row r="76" spans="1:13" ht="15.75">
      <c r="A76" s="200" t="s">
        <v>446</v>
      </c>
      <c r="B76" s="176" t="s">
        <v>396</v>
      </c>
      <c r="C76" s="177">
        <v>1</v>
      </c>
      <c r="D76" s="178" t="s">
        <v>391</v>
      </c>
      <c r="E76" s="179">
        <v>10.17</v>
      </c>
      <c r="F76" s="179">
        <v>358</v>
      </c>
      <c r="G76" s="180">
        <v>26.2</v>
      </c>
      <c r="H76" s="181">
        <v>0.001636226851851852</v>
      </c>
      <c r="I76" s="182">
        <v>112</v>
      </c>
      <c r="J76" s="183" t="s">
        <v>231</v>
      </c>
      <c r="K76" s="183" t="s">
        <v>248</v>
      </c>
      <c r="L76" s="182">
        <v>78</v>
      </c>
      <c r="M76" s="184">
        <v>329</v>
      </c>
    </row>
    <row r="77" spans="1:13" ht="15.75">
      <c r="A77" s="200" t="s">
        <v>447</v>
      </c>
      <c r="B77" s="176" t="s">
        <v>367</v>
      </c>
      <c r="C77" s="177">
        <v>1</v>
      </c>
      <c r="D77" s="178" t="s">
        <v>362</v>
      </c>
      <c r="E77" s="179">
        <v>10.12</v>
      </c>
      <c r="F77" s="179">
        <v>318</v>
      </c>
      <c r="G77" s="180">
        <v>27.2</v>
      </c>
      <c r="H77" s="181">
        <v>0.0015871527777777776</v>
      </c>
      <c r="I77" s="182">
        <v>114</v>
      </c>
      <c r="J77" s="183" t="s">
        <v>250</v>
      </c>
      <c r="K77" s="183" t="s">
        <v>245</v>
      </c>
      <c r="L77" s="182">
        <v>88</v>
      </c>
      <c r="M77" s="184">
        <v>325</v>
      </c>
    </row>
    <row r="78" spans="1:13" ht="15.75">
      <c r="A78" s="200" t="s">
        <v>448</v>
      </c>
      <c r="B78" s="176" t="s">
        <v>410</v>
      </c>
      <c r="C78" s="177">
        <v>1</v>
      </c>
      <c r="D78" s="178" t="s">
        <v>397</v>
      </c>
      <c r="E78" s="179">
        <v>10</v>
      </c>
      <c r="F78" s="179">
        <v>353</v>
      </c>
      <c r="G78" s="180">
        <v>29.2</v>
      </c>
      <c r="H78" s="181">
        <v>0.0017430555555555552</v>
      </c>
      <c r="I78" s="182">
        <v>119</v>
      </c>
      <c r="J78" s="183" t="s">
        <v>234</v>
      </c>
      <c r="K78" s="183" t="s">
        <v>239</v>
      </c>
      <c r="L78" s="182">
        <v>55</v>
      </c>
      <c r="M78" s="184">
        <v>319</v>
      </c>
    </row>
    <row r="79" spans="1:13" ht="15.75">
      <c r="A79" s="200" t="s">
        <v>449</v>
      </c>
      <c r="B79" s="176" t="s">
        <v>407</v>
      </c>
      <c r="C79" s="177">
        <v>1</v>
      </c>
      <c r="D79" s="178" t="s">
        <v>397</v>
      </c>
      <c r="E79" s="179">
        <v>10.31</v>
      </c>
      <c r="F79" s="179">
        <v>350</v>
      </c>
      <c r="G79" s="180">
        <v>30.5</v>
      </c>
      <c r="H79" s="181">
        <v>0.0017131944444444445</v>
      </c>
      <c r="I79" s="182">
        <v>106</v>
      </c>
      <c r="J79" s="183" t="s">
        <v>235</v>
      </c>
      <c r="K79" s="183" t="s">
        <v>235</v>
      </c>
      <c r="L79" s="182">
        <v>61</v>
      </c>
      <c r="M79" s="184">
        <v>315</v>
      </c>
    </row>
    <row r="80" spans="1:13" ht="15.75">
      <c r="A80" s="200" t="s">
        <v>450</v>
      </c>
      <c r="B80" s="176" t="s">
        <v>412</v>
      </c>
      <c r="C80" s="177">
        <v>1</v>
      </c>
      <c r="D80" s="178" t="s">
        <v>397</v>
      </c>
      <c r="E80" s="179">
        <v>9.72</v>
      </c>
      <c r="F80" s="179">
        <v>373</v>
      </c>
      <c r="G80" s="180">
        <v>34.4</v>
      </c>
      <c r="H80" s="181">
        <v>0.0019979166666666665</v>
      </c>
      <c r="I80" s="182">
        <v>130</v>
      </c>
      <c r="J80" s="183" t="s">
        <v>224</v>
      </c>
      <c r="K80" s="183" t="s">
        <v>223</v>
      </c>
      <c r="L80" s="182">
        <v>0</v>
      </c>
      <c r="M80" s="184">
        <v>301</v>
      </c>
    </row>
    <row r="81" spans="1:13" ht="15.75">
      <c r="A81" s="200" t="s">
        <v>451</v>
      </c>
      <c r="B81" s="176" t="s">
        <v>423</v>
      </c>
      <c r="C81" s="177">
        <v>1</v>
      </c>
      <c r="D81" s="178" t="s">
        <v>424</v>
      </c>
      <c r="E81" s="179">
        <v>10.22</v>
      </c>
      <c r="F81" s="179">
        <v>350</v>
      </c>
      <c r="G81" s="180">
        <v>27.1</v>
      </c>
      <c r="H81" s="181">
        <v>0.0017592592592592592</v>
      </c>
      <c r="I81" s="182">
        <v>109</v>
      </c>
      <c r="J81" s="183" t="s">
        <v>235</v>
      </c>
      <c r="K81" s="183" t="s">
        <v>245</v>
      </c>
      <c r="L81" s="182">
        <v>51</v>
      </c>
      <c r="M81" s="184">
        <v>298</v>
      </c>
    </row>
    <row r="82" spans="1:13" ht="15.75">
      <c r="A82" s="200" t="s">
        <v>452</v>
      </c>
      <c r="B82" s="176" t="s">
        <v>420</v>
      </c>
      <c r="C82" s="177">
        <v>1</v>
      </c>
      <c r="D82" s="178" t="s">
        <v>417</v>
      </c>
      <c r="E82" s="179">
        <v>10.24</v>
      </c>
      <c r="F82" s="179">
        <v>366</v>
      </c>
      <c r="G82" s="180">
        <v>33.5</v>
      </c>
      <c r="H82" s="181">
        <v>0.0018997685185185187</v>
      </c>
      <c r="I82" s="182">
        <v>109</v>
      </c>
      <c r="J82" s="183" t="s">
        <v>228</v>
      </c>
      <c r="K82" s="183" t="s">
        <v>226</v>
      </c>
      <c r="L82" s="182">
        <v>17</v>
      </c>
      <c r="M82" s="184">
        <v>290</v>
      </c>
    </row>
    <row r="83" spans="1:13" ht="15.75">
      <c r="A83" s="200" t="s">
        <v>453</v>
      </c>
      <c r="B83" s="176" t="s">
        <v>365</v>
      </c>
      <c r="C83" s="177">
        <v>1</v>
      </c>
      <c r="D83" s="178" t="s">
        <v>362</v>
      </c>
      <c r="E83" s="179">
        <v>10.61</v>
      </c>
      <c r="F83" s="179">
        <v>315</v>
      </c>
      <c r="G83" s="180">
        <v>25.3</v>
      </c>
      <c r="H83" s="181">
        <v>0.001665162037037037</v>
      </c>
      <c r="I83" s="182">
        <v>94</v>
      </c>
      <c r="J83" s="183" t="s">
        <v>251</v>
      </c>
      <c r="K83" s="183" t="s">
        <v>250</v>
      </c>
      <c r="L83" s="182">
        <v>72</v>
      </c>
      <c r="M83" s="184">
        <v>283</v>
      </c>
    </row>
    <row r="84" spans="1:13" ht="15.75">
      <c r="A84" s="200" t="s">
        <v>454</v>
      </c>
      <c r="B84" s="176" t="s">
        <v>422</v>
      </c>
      <c r="C84" s="177">
        <v>1</v>
      </c>
      <c r="D84" s="178" t="s">
        <v>417</v>
      </c>
      <c r="E84" s="179">
        <v>10.46</v>
      </c>
      <c r="F84" s="179">
        <v>341</v>
      </c>
      <c r="G84" s="180">
        <v>38.9</v>
      </c>
      <c r="H84" s="181">
        <v>0.0020130787037037036</v>
      </c>
      <c r="I84" s="182">
        <v>100</v>
      </c>
      <c r="J84" s="183" t="s">
        <v>239</v>
      </c>
      <c r="K84" s="183" t="s">
        <v>210</v>
      </c>
      <c r="L84" s="182">
        <v>0</v>
      </c>
      <c r="M84" s="184">
        <v>269</v>
      </c>
    </row>
    <row r="85" spans="1:13" ht="15.75">
      <c r="A85" s="200" t="s">
        <v>455</v>
      </c>
      <c r="B85" s="176" t="s">
        <v>428</v>
      </c>
      <c r="C85" s="177">
        <v>1</v>
      </c>
      <c r="D85" s="178" t="s">
        <v>424</v>
      </c>
      <c r="E85" s="179">
        <v>11.06</v>
      </c>
      <c r="F85" s="179">
        <v>319</v>
      </c>
      <c r="G85" s="180">
        <v>26.7</v>
      </c>
      <c r="H85" s="181">
        <v>0.0017965277777777777</v>
      </c>
      <c r="I85" s="182">
        <v>77</v>
      </c>
      <c r="J85" s="183" t="s">
        <v>249</v>
      </c>
      <c r="K85" s="183" t="s">
        <v>246</v>
      </c>
      <c r="L85" s="182">
        <v>42</v>
      </c>
      <c r="M85" s="184">
        <v>242</v>
      </c>
    </row>
    <row r="86" spans="1:13" ht="15.75">
      <c r="A86" s="200" t="s">
        <v>456</v>
      </c>
      <c r="B86" s="176" t="s">
        <v>425</v>
      </c>
      <c r="C86" s="177">
        <v>1</v>
      </c>
      <c r="D86" s="178" t="s">
        <v>424</v>
      </c>
      <c r="E86" s="179">
        <v>10.26</v>
      </c>
      <c r="F86" s="179">
        <v>318</v>
      </c>
      <c r="G86" s="180">
        <v>20.4</v>
      </c>
      <c r="H86" s="181">
        <v>0.0021150462962962963</v>
      </c>
      <c r="I86" s="182">
        <v>108</v>
      </c>
      <c r="J86" s="183" t="s">
        <v>250</v>
      </c>
      <c r="K86" s="183" t="s">
        <v>265</v>
      </c>
      <c r="L86" s="182">
        <v>0</v>
      </c>
      <c r="M86" s="184">
        <v>211</v>
      </c>
    </row>
    <row r="87" spans="1:13" ht="15.75">
      <c r="A87" s="200" t="s">
        <v>457</v>
      </c>
      <c r="B87" s="176" t="s">
        <v>426</v>
      </c>
      <c r="C87" s="177">
        <v>1</v>
      </c>
      <c r="D87" s="178" t="s">
        <v>424</v>
      </c>
      <c r="E87" s="179">
        <v>11.34</v>
      </c>
      <c r="F87" s="179">
        <v>295</v>
      </c>
      <c r="G87" s="180">
        <v>33</v>
      </c>
      <c r="H87" s="181">
        <v>0.001945949074074074</v>
      </c>
      <c r="I87" s="182">
        <v>66</v>
      </c>
      <c r="J87" s="183" t="s">
        <v>260</v>
      </c>
      <c r="K87" s="183" t="s">
        <v>227</v>
      </c>
      <c r="L87" s="182">
        <v>6</v>
      </c>
      <c r="M87" s="184">
        <v>203</v>
      </c>
    </row>
    <row r="88" spans="1:13" ht="16.5" thickBot="1">
      <c r="A88" s="201" t="s">
        <v>458</v>
      </c>
      <c r="B88" s="202" t="s">
        <v>414</v>
      </c>
      <c r="C88" s="192">
        <v>1</v>
      </c>
      <c r="D88" s="193" t="s">
        <v>397</v>
      </c>
      <c r="E88" s="194">
        <v>10.97</v>
      </c>
      <c r="F88" s="194">
        <v>324</v>
      </c>
      <c r="G88" s="203">
        <v>24.5</v>
      </c>
      <c r="H88" s="195">
        <v>0.0019747685185185185</v>
      </c>
      <c r="I88" s="196">
        <v>80</v>
      </c>
      <c r="J88" s="197" t="s">
        <v>247</v>
      </c>
      <c r="K88" s="197" t="s">
        <v>253</v>
      </c>
      <c r="L88" s="196">
        <v>0</v>
      </c>
      <c r="M88" s="198">
        <v>198</v>
      </c>
    </row>
    <row r="89" ht="13.5" thickTop="1"/>
  </sheetData>
  <mergeCells count="2">
    <mergeCell ref="F2:J3"/>
    <mergeCell ref="F42:J4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W86"/>
  <sheetViews>
    <sheetView tabSelected="1" workbookViewId="0" topLeftCell="K27">
      <selection activeCell="Y48" sqref="Y48"/>
    </sheetView>
  </sheetViews>
  <sheetFormatPr defaultColWidth="9.00390625" defaultRowHeight="12.75"/>
  <cols>
    <col min="2" max="2" width="20.125" style="0" bestFit="1" customWidth="1"/>
    <col min="8" max="8" width="20.125" style="0" bestFit="1" customWidth="1"/>
    <col min="14" max="14" width="20.125" style="0" bestFit="1" customWidth="1"/>
    <col min="20" max="20" width="20.125" style="0" bestFit="1" customWidth="1"/>
  </cols>
  <sheetData>
    <row r="3" ht="13.5" thickBot="1"/>
    <row r="4" spans="1:23" ht="13.5" thickTop="1">
      <c r="A4" s="205" t="s">
        <v>317</v>
      </c>
      <c r="B4" s="206" t="s">
        <v>311</v>
      </c>
      <c r="C4" s="206" t="s">
        <v>312</v>
      </c>
      <c r="D4" s="206" t="s">
        <v>313</v>
      </c>
      <c r="E4" s="207">
        <v>60</v>
      </c>
      <c r="G4" s="205" t="s">
        <v>317</v>
      </c>
      <c r="H4" s="206" t="s">
        <v>311</v>
      </c>
      <c r="I4" s="206" t="s">
        <v>312</v>
      </c>
      <c r="J4" s="206" t="s">
        <v>313</v>
      </c>
      <c r="K4" s="207" t="s">
        <v>496</v>
      </c>
      <c r="M4" s="205" t="s">
        <v>317</v>
      </c>
      <c r="N4" s="206" t="s">
        <v>311</v>
      </c>
      <c r="O4" s="206" t="s">
        <v>312</v>
      </c>
      <c r="P4" s="206" t="s">
        <v>313</v>
      </c>
      <c r="Q4" s="207" t="s">
        <v>497</v>
      </c>
      <c r="S4" s="205" t="s">
        <v>317</v>
      </c>
      <c r="T4" s="206" t="s">
        <v>311</v>
      </c>
      <c r="U4" s="206" t="s">
        <v>312</v>
      </c>
      <c r="V4" s="206" t="s">
        <v>313</v>
      </c>
      <c r="W4" s="207" t="s">
        <v>322</v>
      </c>
    </row>
    <row r="5" spans="1:23" ht="12.75">
      <c r="A5" s="208" t="s">
        <v>325</v>
      </c>
      <c r="B5" s="209" t="s">
        <v>374</v>
      </c>
      <c r="C5" s="210">
        <v>2</v>
      </c>
      <c r="D5" s="211" t="s">
        <v>361</v>
      </c>
      <c r="E5" s="212">
        <v>8.75</v>
      </c>
      <c r="G5" s="208" t="s">
        <v>325</v>
      </c>
      <c r="H5" s="213" t="s">
        <v>368</v>
      </c>
      <c r="I5" s="210">
        <v>2</v>
      </c>
      <c r="J5" s="214" t="s">
        <v>361</v>
      </c>
      <c r="K5" s="212">
        <v>451</v>
      </c>
      <c r="M5" s="208" t="s">
        <v>325</v>
      </c>
      <c r="N5" s="209" t="s">
        <v>369</v>
      </c>
      <c r="O5" s="210">
        <v>2</v>
      </c>
      <c r="P5" s="211" t="s">
        <v>361</v>
      </c>
      <c r="Q5" s="221">
        <v>41.8</v>
      </c>
      <c r="S5" s="208" t="s">
        <v>325</v>
      </c>
      <c r="T5" s="213" t="s">
        <v>379</v>
      </c>
      <c r="U5" s="210">
        <v>2</v>
      </c>
      <c r="V5" s="211" t="s">
        <v>361</v>
      </c>
      <c r="W5" s="223">
        <v>0.0013892361111111113</v>
      </c>
    </row>
    <row r="6" spans="1:23" ht="12.75">
      <c r="A6" s="208" t="s">
        <v>326</v>
      </c>
      <c r="B6" s="213" t="s">
        <v>368</v>
      </c>
      <c r="C6" s="210">
        <v>2</v>
      </c>
      <c r="D6" s="214" t="s">
        <v>361</v>
      </c>
      <c r="E6" s="212">
        <v>9.23</v>
      </c>
      <c r="G6" s="208" t="s">
        <v>326</v>
      </c>
      <c r="H6" s="213" t="s">
        <v>398</v>
      </c>
      <c r="I6" s="210">
        <v>2</v>
      </c>
      <c r="J6" s="211" t="s">
        <v>397</v>
      </c>
      <c r="K6" s="212">
        <v>430</v>
      </c>
      <c r="M6" s="208" t="s">
        <v>326</v>
      </c>
      <c r="N6" s="213" t="s">
        <v>387</v>
      </c>
      <c r="O6" s="210">
        <v>2</v>
      </c>
      <c r="P6" s="211" t="s">
        <v>362</v>
      </c>
      <c r="Q6" s="221">
        <v>39.4</v>
      </c>
      <c r="S6" s="208" t="s">
        <v>326</v>
      </c>
      <c r="T6" s="209" t="s">
        <v>369</v>
      </c>
      <c r="U6" s="210">
        <v>2</v>
      </c>
      <c r="V6" s="211" t="s">
        <v>361</v>
      </c>
      <c r="W6" s="223">
        <v>0.0014217592592592595</v>
      </c>
    </row>
    <row r="7" spans="1:23" ht="12.75">
      <c r="A7" s="208" t="s">
        <v>327</v>
      </c>
      <c r="B7" s="209" t="s">
        <v>369</v>
      </c>
      <c r="C7" s="210">
        <v>2</v>
      </c>
      <c r="D7" s="211" t="s">
        <v>361</v>
      </c>
      <c r="E7" s="212">
        <v>9.25</v>
      </c>
      <c r="G7" s="208" t="s">
        <v>327</v>
      </c>
      <c r="H7" s="209" t="s">
        <v>374</v>
      </c>
      <c r="I7" s="210">
        <v>2</v>
      </c>
      <c r="J7" s="211" t="s">
        <v>361</v>
      </c>
      <c r="K7" s="212">
        <v>409</v>
      </c>
      <c r="M7" s="208" t="s">
        <v>327</v>
      </c>
      <c r="N7" s="213" t="s">
        <v>432</v>
      </c>
      <c r="O7" s="210">
        <v>2</v>
      </c>
      <c r="P7" s="211" t="s">
        <v>391</v>
      </c>
      <c r="Q7" s="212">
        <v>36.9</v>
      </c>
      <c r="S7" s="208" t="s">
        <v>327</v>
      </c>
      <c r="T7" s="209" t="s">
        <v>374</v>
      </c>
      <c r="U7" s="210">
        <v>2</v>
      </c>
      <c r="V7" s="211" t="s">
        <v>361</v>
      </c>
      <c r="W7" s="223">
        <v>0.0014444444444444444</v>
      </c>
    </row>
    <row r="8" spans="1:23" ht="12.75">
      <c r="A8" s="208" t="s">
        <v>328</v>
      </c>
      <c r="B8" s="213" t="s">
        <v>379</v>
      </c>
      <c r="C8" s="210">
        <v>2</v>
      </c>
      <c r="D8" s="211" t="s">
        <v>361</v>
      </c>
      <c r="E8" s="212">
        <v>9.28</v>
      </c>
      <c r="G8" s="208" t="s">
        <v>328</v>
      </c>
      <c r="H8" s="213" t="s">
        <v>379</v>
      </c>
      <c r="I8" s="210">
        <v>2</v>
      </c>
      <c r="J8" s="211" t="s">
        <v>361</v>
      </c>
      <c r="K8" s="212">
        <v>406</v>
      </c>
      <c r="M8" s="208" t="s">
        <v>328</v>
      </c>
      <c r="N8" s="213" t="s">
        <v>385</v>
      </c>
      <c r="O8" s="210">
        <v>2</v>
      </c>
      <c r="P8" s="211" t="s">
        <v>362</v>
      </c>
      <c r="Q8" s="221">
        <v>36</v>
      </c>
      <c r="S8" s="208" t="s">
        <v>328</v>
      </c>
      <c r="T8" s="213" t="s">
        <v>401</v>
      </c>
      <c r="U8" s="210">
        <v>2</v>
      </c>
      <c r="V8" s="211" t="s">
        <v>397</v>
      </c>
      <c r="W8" s="223">
        <v>0.0014774305555555556</v>
      </c>
    </row>
    <row r="9" spans="1:23" ht="12.75">
      <c r="A9" s="208" t="s">
        <v>329</v>
      </c>
      <c r="B9" s="213" t="s">
        <v>401</v>
      </c>
      <c r="C9" s="210">
        <v>2</v>
      </c>
      <c r="D9" s="211" t="s">
        <v>397</v>
      </c>
      <c r="E9" s="212">
        <v>9.36</v>
      </c>
      <c r="G9" s="208" t="s">
        <v>329</v>
      </c>
      <c r="H9" s="213" t="s">
        <v>432</v>
      </c>
      <c r="I9" s="210">
        <v>2</v>
      </c>
      <c r="J9" s="211" t="s">
        <v>391</v>
      </c>
      <c r="K9" s="212">
        <v>406</v>
      </c>
      <c r="M9" s="208" t="s">
        <v>329</v>
      </c>
      <c r="N9" s="213" t="s">
        <v>381</v>
      </c>
      <c r="O9" s="210">
        <v>2</v>
      </c>
      <c r="P9" s="214" t="s">
        <v>361</v>
      </c>
      <c r="Q9" s="221">
        <v>35.8</v>
      </c>
      <c r="S9" s="208" t="s">
        <v>329</v>
      </c>
      <c r="T9" s="213" t="s">
        <v>382</v>
      </c>
      <c r="U9" s="210">
        <v>2</v>
      </c>
      <c r="V9" s="214" t="s">
        <v>362</v>
      </c>
      <c r="W9" s="223">
        <v>0.001526851851851852</v>
      </c>
    </row>
    <row r="10" spans="1:23" ht="12.75">
      <c r="A10" s="208" t="s">
        <v>330</v>
      </c>
      <c r="B10" s="213" t="s">
        <v>432</v>
      </c>
      <c r="C10" s="210">
        <v>2</v>
      </c>
      <c r="D10" s="211" t="s">
        <v>391</v>
      </c>
      <c r="E10" s="212">
        <v>9.43</v>
      </c>
      <c r="G10" s="208" t="s">
        <v>330</v>
      </c>
      <c r="H10" s="209" t="s">
        <v>369</v>
      </c>
      <c r="I10" s="210">
        <v>2</v>
      </c>
      <c r="J10" s="211" t="s">
        <v>361</v>
      </c>
      <c r="K10" s="212">
        <v>395</v>
      </c>
      <c r="M10" s="208" t="s">
        <v>330</v>
      </c>
      <c r="N10" s="213" t="s">
        <v>371</v>
      </c>
      <c r="O10" s="210">
        <v>2</v>
      </c>
      <c r="P10" s="211" t="s">
        <v>361</v>
      </c>
      <c r="Q10" s="221">
        <v>35.7</v>
      </c>
      <c r="S10" s="208" t="s">
        <v>330</v>
      </c>
      <c r="T10" s="209" t="s">
        <v>383</v>
      </c>
      <c r="U10" s="210">
        <v>2</v>
      </c>
      <c r="V10" s="214" t="s">
        <v>362</v>
      </c>
      <c r="W10" s="223">
        <v>0.001535300925925926</v>
      </c>
    </row>
    <row r="11" spans="1:23" ht="12.75">
      <c r="A11" s="208" t="s">
        <v>331</v>
      </c>
      <c r="B11" s="83" t="s">
        <v>376</v>
      </c>
      <c r="C11" s="210">
        <v>2</v>
      </c>
      <c r="D11" s="211" t="s">
        <v>361</v>
      </c>
      <c r="E11" s="212">
        <v>9.46</v>
      </c>
      <c r="G11" s="208" t="s">
        <v>331</v>
      </c>
      <c r="H11" s="83" t="s">
        <v>400</v>
      </c>
      <c r="I11" s="210">
        <v>2</v>
      </c>
      <c r="J11" s="211" t="s">
        <v>397</v>
      </c>
      <c r="K11" s="212">
        <v>392</v>
      </c>
      <c r="M11" s="208" t="s">
        <v>331</v>
      </c>
      <c r="N11" s="83" t="s">
        <v>370</v>
      </c>
      <c r="O11" s="210">
        <v>2</v>
      </c>
      <c r="P11" s="211" t="s">
        <v>361</v>
      </c>
      <c r="Q11" s="221">
        <v>34</v>
      </c>
      <c r="S11" s="208" t="s">
        <v>331</v>
      </c>
      <c r="T11" s="83" t="s">
        <v>378</v>
      </c>
      <c r="U11" s="210">
        <v>2</v>
      </c>
      <c r="V11" s="211" t="s">
        <v>361</v>
      </c>
      <c r="W11" s="223">
        <v>0.0015431712962962966</v>
      </c>
    </row>
    <row r="12" spans="1:23" ht="12.75">
      <c r="A12" s="208" t="s">
        <v>332</v>
      </c>
      <c r="B12" s="83" t="s">
        <v>375</v>
      </c>
      <c r="C12" s="210">
        <v>2</v>
      </c>
      <c r="D12" s="211" t="s">
        <v>361</v>
      </c>
      <c r="E12" s="212">
        <v>9.61</v>
      </c>
      <c r="G12" s="208" t="s">
        <v>332</v>
      </c>
      <c r="H12" s="83" t="s">
        <v>376</v>
      </c>
      <c r="I12" s="210">
        <v>2</v>
      </c>
      <c r="J12" s="211" t="s">
        <v>361</v>
      </c>
      <c r="K12" s="212">
        <v>389</v>
      </c>
      <c r="M12" s="208" t="s">
        <v>332</v>
      </c>
      <c r="N12" s="83" t="s">
        <v>380</v>
      </c>
      <c r="O12" s="210">
        <v>2</v>
      </c>
      <c r="P12" s="211" t="s">
        <v>361</v>
      </c>
      <c r="Q12" s="221">
        <v>31.6</v>
      </c>
      <c r="S12" s="208" t="s">
        <v>332</v>
      </c>
      <c r="T12" s="83" t="s">
        <v>432</v>
      </c>
      <c r="U12" s="210">
        <v>2</v>
      </c>
      <c r="V12" s="211" t="s">
        <v>391</v>
      </c>
      <c r="W12" s="223">
        <v>0.0015532407407407407</v>
      </c>
    </row>
    <row r="13" spans="1:23" ht="12.75">
      <c r="A13" s="208" t="s">
        <v>333</v>
      </c>
      <c r="B13" s="83" t="s">
        <v>372</v>
      </c>
      <c r="C13" s="210">
        <v>2</v>
      </c>
      <c r="D13" s="214" t="s">
        <v>361</v>
      </c>
      <c r="E13" s="212">
        <v>9.64</v>
      </c>
      <c r="G13" s="208" t="s">
        <v>333</v>
      </c>
      <c r="H13" s="83" t="s">
        <v>372</v>
      </c>
      <c r="I13" s="210">
        <v>2</v>
      </c>
      <c r="J13" s="214" t="s">
        <v>361</v>
      </c>
      <c r="K13" s="212">
        <v>384</v>
      </c>
      <c r="M13" s="208" t="s">
        <v>333</v>
      </c>
      <c r="N13" s="82" t="s">
        <v>374</v>
      </c>
      <c r="O13" s="210">
        <v>2</v>
      </c>
      <c r="P13" s="211" t="s">
        <v>361</v>
      </c>
      <c r="Q13" s="221">
        <v>30.65</v>
      </c>
      <c r="S13" s="208" t="s">
        <v>333</v>
      </c>
      <c r="T13" s="83" t="s">
        <v>400</v>
      </c>
      <c r="U13" s="210">
        <v>2</v>
      </c>
      <c r="V13" s="211" t="s">
        <v>397</v>
      </c>
      <c r="W13" s="223">
        <v>0.0015583333333333334</v>
      </c>
    </row>
    <row r="14" spans="1:23" ht="12.75">
      <c r="A14" s="208" t="s">
        <v>334</v>
      </c>
      <c r="B14" s="83" t="s">
        <v>378</v>
      </c>
      <c r="C14" s="210">
        <v>2</v>
      </c>
      <c r="D14" s="211" t="s">
        <v>361</v>
      </c>
      <c r="E14" s="212">
        <v>9.68</v>
      </c>
      <c r="G14" s="208" t="s">
        <v>334</v>
      </c>
      <c r="H14" s="83" t="s">
        <v>429</v>
      </c>
      <c r="I14" s="210">
        <v>2</v>
      </c>
      <c r="J14" s="211" t="s">
        <v>397</v>
      </c>
      <c r="K14" s="212">
        <v>379</v>
      </c>
      <c r="M14" s="208" t="s">
        <v>334</v>
      </c>
      <c r="N14" s="83" t="s">
        <v>386</v>
      </c>
      <c r="O14" s="210">
        <v>2</v>
      </c>
      <c r="P14" s="211" t="s">
        <v>362</v>
      </c>
      <c r="Q14" s="221">
        <v>30.2</v>
      </c>
      <c r="S14" s="208" t="s">
        <v>334</v>
      </c>
      <c r="T14" s="83" t="s">
        <v>398</v>
      </c>
      <c r="U14" s="210">
        <v>2</v>
      </c>
      <c r="V14" s="211" t="s">
        <v>397</v>
      </c>
      <c r="W14" s="223">
        <v>0.001592824074074074</v>
      </c>
    </row>
    <row r="15" spans="1:23" ht="12.75">
      <c r="A15" s="208" t="s">
        <v>335</v>
      </c>
      <c r="B15" s="83" t="s">
        <v>398</v>
      </c>
      <c r="C15" s="210">
        <v>2</v>
      </c>
      <c r="D15" s="211" t="s">
        <v>397</v>
      </c>
      <c r="E15" s="212">
        <v>9.7</v>
      </c>
      <c r="G15" s="208" t="s">
        <v>335</v>
      </c>
      <c r="H15" s="82" t="s">
        <v>383</v>
      </c>
      <c r="I15" s="210">
        <v>2</v>
      </c>
      <c r="J15" s="214" t="s">
        <v>362</v>
      </c>
      <c r="K15" s="212">
        <v>376</v>
      </c>
      <c r="M15" s="208" t="s">
        <v>335</v>
      </c>
      <c r="N15" s="83" t="s">
        <v>377</v>
      </c>
      <c r="O15" s="210">
        <v>2</v>
      </c>
      <c r="P15" s="211" t="s">
        <v>361</v>
      </c>
      <c r="Q15" s="221">
        <v>29.4</v>
      </c>
      <c r="S15" s="208" t="s">
        <v>335</v>
      </c>
      <c r="T15" s="83" t="s">
        <v>375</v>
      </c>
      <c r="U15" s="210">
        <v>2</v>
      </c>
      <c r="V15" s="211" t="s">
        <v>361</v>
      </c>
      <c r="W15" s="223">
        <v>0.0016063657407407407</v>
      </c>
    </row>
    <row r="16" spans="1:23" ht="12.75">
      <c r="A16" s="208" t="s">
        <v>336</v>
      </c>
      <c r="B16" s="82" t="s">
        <v>383</v>
      </c>
      <c r="C16" s="210">
        <v>2</v>
      </c>
      <c r="D16" s="214" t="s">
        <v>362</v>
      </c>
      <c r="E16" s="212">
        <v>9.7</v>
      </c>
      <c r="G16" s="208" t="s">
        <v>336</v>
      </c>
      <c r="H16" s="83" t="s">
        <v>399</v>
      </c>
      <c r="I16" s="210">
        <v>2</v>
      </c>
      <c r="J16" s="211" t="s">
        <v>397</v>
      </c>
      <c r="K16" s="212">
        <v>376</v>
      </c>
      <c r="M16" s="208" t="s">
        <v>336</v>
      </c>
      <c r="N16" s="83" t="s">
        <v>368</v>
      </c>
      <c r="O16" s="210">
        <v>2</v>
      </c>
      <c r="P16" s="214" t="s">
        <v>361</v>
      </c>
      <c r="Q16" s="221">
        <v>29</v>
      </c>
      <c r="S16" s="208" t="s">
        <v>336</v>
      </c>
      <c r="T16" s="83" t="s">
        <v>372</v>
      </c>
      <c r="U16" s="210">
        <v>2</v>
      </c>
      <c r="V16" s="214" t="s">
        <v>361</v>
      </c>
      <c r="W16" s="223">
        <v>0.0016152777777777778</v>
      </c>
    </row>
    <row r="17" spans="1:23" ht="12.75">
      <c r="A17" s="208" t="s">
        <v>337</v>
      </c>
      <c r="B17" s="83" t="s">
        <v>382</v>
      </c>
      <c r="C17" s="210">
        <v>2</v>
      </c>
      <c r="D17" s="214" t="s">
        <v>362</v>
      </c>
      <c r="E17" s="212">
        <v>9.73</v>
      </c>
      <c r="G17" s="208" t="s">
        <v>337</v>
      </c>
      <c r="H17" s="83" t="s">
        <v>380</v>
      </c>
      <c r="I17" s="210">
        <v>2</v>
      </c>
      <c r="J17" s="211" t="s">
        <v>361</v>
      </c>
      <c r="K17" s="212">
        <v>374</v>
      </c>
      <c r="M17" s="208" t="s">
        <v>337</v>
      </c>
      <c r="N17" s="83" t="s">
        <v>399</v>
      </c>
      <c r="O17" s="210">
        <v>2</v>
      </c>
      <c r="P17" s="211" t="s">
        <v>397</v>
      </c>
      <c r="Q17" s="221">
        <v>28.4</v>
      </c>
      <c r="S17" s="208" t="s">
        <v>337</v>
      </c>
      <c r="T17" s="83" t="s">
        <v>385</v>
      </c>
      <c r="U17" s="210">
        <v>2</v>
      </c>
      <c r="V17" s="211" t="s">
        <v>362</v>
      </c>
      <c r="W17" s="223">
        <v>0.0016239583333333332</v>
      </c>
    </row>
    <row r="18" spans="1:23" ht="12.75">
      <c r="A18" s="208" t="s">
        <v>338</v>
      </c>
      <c r="B18" s="83" t="s">
        <v>381</v>
      </c>
      <c r="C18" s="210">
        <v>2</v>
      </c>
      <c r="D18" s="214" t="s">
        <v>361</v>
      </c>
      <c r="E18" s="212">
        <v>9.86</v>
      </c>
      <c r="G18" s="208" t="s">
        <v>338</v>
      </c>
      <c r="H18" s="83" t="s">
        <v>384</v>
      </c>
      <c r="I18" s="210">
        <v>2</v>
      </c>
      <c r="J18" s="214" t="s">
        <v>362</v>
      </c>
      <c r="K18" s="212">
        <v>374</v>
      </c>
      <c r="M18" s="208" t="s">
        <v>338</v>
      </c>
      <c r="N18" s="83" t="s">
        <v>379</v>
      </c>
      <c r="O18" s="210">
        <v>2</v>
      </c>
      <c r="P18" s="211" t="s">
        <v>361</v>
      </c>
      <c r="Q18" s="221">
        <v>27.8</v>
      </c>
      <c r="S18" s="208" t="s">
        <v>338</v>
      </c>
      <c r="T18" s="83" t="s">
        <v>399</v>
      </c>
      <c r="U18" s="210">
        <v>2</v>
      </c>
      <c r="V18" s="211" t="s">
        <v>397</v>
      </c>
      <c r="W18" s="223">
        <v>0.0016346064814814815</v>
      </c>
    </row>
    <row r="19" spans="1:23" ht="12.75">
      <c r="A19" s="208" t="s">
        <v>339</v>
      </c>
      <c r="B19" s="83" t="s">
        <v>377</v>
      </c>
      <c r="C19" s="210">
        <v>2</v>
      </c>
      <c r="D19" s="211" t="s">
        <v>361</v>
      </c>
      <c r="E19" s="212">
        <v>9.86</v>
      </c>
      <c r="G19" s="208" t="s">
        <v>339</v>
      </c>
      <c r="H19" s="83" t="s">
        <v>385</v>
      </c>
      <c r="I19" s="210">
        <v>2</v>
      </c>
      <c r="J19" s="211" t="s">
        <v>362</v>
      </c>
      <c r="K19" s="212">
        <v>372</v>
      </c>
      <c r="M19" s="208" t="s">
        <v>339</v>
      </c>
      <c r="N19" s="83" t="s">
        <v>401</v>
      </c>
      <c r="O19" s="210">
        <v>2</v>
      </c>
      <c r="P19" s="211" t="s">
        <v>397</v>
      </c>
      <c r="Q19" s="221">
        <v>27.6</v>
      </c>
      <c r="S19" s="208" t="s">
        <v>339</v>
      </c>
      <c r="T19" s="83" t="s">
        <v>384</v>
      </c>
      <c r="U19" s="210">
        <v>2</v>
      </c>
      <c r="V19" s="214" t="s">
        <v>362</v>
      </c>
      <c r="W19" s="223">
        <v>0.0016346064814814815</v>
      </c>
    </row>
    <row r="20" spans="1:23" ht="12.75">
      <c r="A20" s="208" t="s">
        <v>340</v>
      </c>
      <c r="B20" s="83" t="s">
        <v>399</v>
      </c>
      <c r="C20" s="210">
        <v>2</v>
      </c>
      <c r="D20" s="211" t="s">
        <v>397</v>
      </c>
      <c r="E20" s="212">
        <v>9.87</v>
      </c>
      <c r="G20" s="208" t="s">
        <v>340</v>
      </c>
      <c r="H20" s="83" t="s">
        <v>433</v>
      </c>
      <c r="I20" s="210">
        <v>2</v>
      </c>
      <c r="J20" s="211" t="s">
        <v>391</v>
      </c>
      <c r="K20" s="212">
        <v>372</v>
      </c>
      <c r="M20" s="208" t="s">
        <v>340</v>
      </c>
      <c r="N20" s="83" t="s">
        <v>382</v>
      </c>
      <c r="O20" s="210">
        <v>2</v>
      </c>
      <c r="P20" s="214" t="s">
        <v>362</v>
      </c>
      <c r="Q20" s="221">
        <v>27.2</v>
      </c>
      <c r="S20" s="208" t="s">
        <v>340</v>
      </c>
      <c r="T20" s="82" t="s">
        <v>373</v>
      </c>
      <c r="U20" s="210">
        <v>2</v>
      </c>
      <c r="V20" s="214" t="s">
        <v>361</v>
      </c>
      <c r="W20" s="223">
        <v>0.0016601851851851853</v>
      </c>
    </row>
    <row r="21" spans="1:23" ht="12.75">
      <c r="A21" s="208" t="s">
        <v>341</v>
      </c>
      <c r="B21" s="83" t="s">
        <v>385</v>
      </c>
      <c r="C21" s="210">
        <v>2</v>
      </c>
      <c r="D21" s="211" t="s">
        <v>362</v>
      </c>
      <c r="E21" s="212">
        <v>9.88</v>
      </c>
      <c r="G21" s="208" t="s">
        <v>341</v>
      </c>
      <c r="H21" s="83" t="s">
        <v>378</v>
      </c>
      <c r="I21" s="210">
        <v>2</v>
      </c>
      <c r="J21" s="211" t="s">
        <v>361</v>
      </c>
      <c r="K21" s="212">
        <v>371</v>
      </c>
      <c r="M21" s="208" t="s">
        <v>341</v>
      </c>
      <c r="N21" s="83" t="s">
        <v>378</v>
      </c>
      <c r="O21" s="210">
        <v>2</v>
      </c>
      <c r="P21" s="211" t="s">
        <v>361</v>
      </c>
      <c r="Q21" s="221">
        <v>26.5</v>
      </c>
      <c r="S21" s="208" t="s">
        <v>341</v>
      </c>
      <c r="T21" s="83" t="s">
        <v>380</v>
      </c>
      <c r="U21" s="210">
        <v>2</v>
      </c>
      <c r="V21" s="211" t="s">
        <v>361</v>
      </c>
      <c r="W21" s="223">
        <v>0.0016733796296296295</v>
      </c>
    </row>
    <row r="22" spans="1:23" ht="12.75">
      <c r="A22" s="208" t="s">
        <v>342</v>
      </c>
      <c r="B22" s="83" t="s">
        <v>370</v>
      </c>
      <c r="C22" s="210">
        <v>2</v>
      </c>
      <c r="D22" s="211" t="s">
        <v>361</v>
      </c>
      <c r="E22" s="212">
        <v>9.9</v>
      </c>
      <c r="G22" s="208" t="s">
        <v>342</v>
      </c>
      <c r="H22" s="83" t="s">
        <v>435</v>
      </c>
      <c r="I22" s="210">
        <v>2</v>
      </c>
      <c r="J22" s="211" t="s">
        <v>391</v>
      </c>
      <c r="K22" s="212">
        <v>362</v>
      </c>
      <c r="M22" s="208" t="s">
        <v>342</v>
      </c>
      <c r="N22" s="83" t="s">
        <v>433</v>
      </c>
      <c r="O22" s="210">
        <v>2</v>
      </c>
      <c r="P22" s="211" t="s">
        <v>391</v>
      </c>
      <c r="Q22" s="212">
        <v>26.2</v>
      </c>
      <c r="S22" s="208" t="s">
        <v>342</v>
      </c>
      <c r="T22" s="83" t="s">
        <v>368</v>
      </c>
      <c r="U22" s="210">
        <v>2</v>
      </c>
      <c r="V22" s="214" t="s">
        <v>361</v>
      </c>
      <c r="W22" s="223">
        <v>0.0016776620370370372</v>
      </c>
    </row>
    <row r="23" spans="1:23" ht="12.75">
      <c r="A23" s="208" t="s">
        <v>343</v>
      </c>
      <c r="B23" s="83" t="s">
        <v>433</v>
      </c>
      <c r="C23" s="210">
        <v>2</v>
      </c>
      <c r="D23" s="211" t="s">
        <v>391</v>
      </c>
      <c r="E23" s="212">
        <v>10.03</v>
      </c>
      <c r="G23" s="208" t="s">
        <v>343</v>
      </c>
      <c r="H23" s="83" t="s">
        <v>370</v>
      </c>
      <c r="I23" s="210">
        <v>2</v>
      </c>
      <c r="J23" s="211" t="s">
        <v>361</v>
      </c>
      <c r="K23" s="212">
        <v>354</v>
      </c>
      <c r="M23" s="208" t="s">
        <v>343</v>
      </c>
      <c r="N23" s="83" t="s">
        <v>400</v>
      </c>
      <c r="O23" s="210">
        <v>2</v>
      </c>
      <c r="P23" s="211" t="s">
        <v>397</v>
      </c>
      <c r="Q23" s="221">
        <v>25.9</v>
      </c>
      <c r="S23" s="208" t="s">
        <v>343</v>
      </c>
      <c r="T23" s="83" t="s">
        <v>386</v>
      </c>
      <c r="U23" s="210">
        <v>2</v>
      </c>
      <c r="V23" s="211" t="s">
        <v>362</v>
      </c>
      <c r="W23" s="223">
        <v>0.0016793981481481484</v>
      </c>
    </row>
    <row r="24" spans="1:23" ht="12.75">
      <c r="A24" s="208" t="s">
        <v>344</v>
      </c>
      <c r="B24" s="83" t="s">
        <v>400</v>
      </c>
      <c r="C24" s="210">
        <v>2</v>
      </c>
      <c r="D24" s="211" t="s">
        <v>397</v>
      </c>
      <c r="E24" s="212">
        <v>10.06</v>
      </c>
      <c r="G24" s="208" t="s">
        <v>344</v>
      </c>
      <c r="H24" s="83" t="s">
        <v>401</v>
      </c>
      <c r="I24" s="210">
        <v>2</v>
      </c>
      <c r="J24" s="211" t="s">
        <v>397</v>
      </c>
      <c r="K24" s="212">
        <v>352</v>
      </c>
      <c r="M24" s="208" t="s">
        <v>344</v>
      </c>
      <c r="N24" s="83" t="s">
        <v>376</v>
      </c>
      <c r="O24" s="210">
        <v>2</v>
      </c>
      <c r="P24" s="211" t="s">
        <v>361</v>
      </c>
      <c r="Q24" s="221">
        <v>25.4</v>
      </c>
      <c r="S24" s="208" t="s">
        <v>344</v>
      </c>
      <c r="T24" s="83" t="s">
        <v>370</v>
      </c>
      <c r="U24" s="210">
        <v>2</v>
      </c>
      <c r="V24" s="211" t="s">
        <v>361</v>
      </c>
      <c r="W24" s="223">
        <v>0.0017100694444444444</v>
      </c>
    </row>
    <row r="25" spans="1:23" ht="12.75">
      <c r="A25" s="208" t="s">
        <v>345</v>
      </c>
      <c r="B25" s="209" t="s">
        <v>402</v>
      </c>
      <c r="C25" s="210">
        <v>2</v>
      </c>
      <c r="D25" s="211" t="s">
        <v>397</v>
      </c>
      <c r="E25" s="212">
        <v>10.11</v>
      </c>
      <c r="G25" s="208" t="s">
        <v>345</v>
      </c>
      <c r="H25" s="213" t="s">
        <v>382</v>
      </c>
      <c r="I25" s="210">
        <v>2</v>
      </c>
      <c r="J25" s="214" t="s">
        <v>362</v>
      </c>
      <c r="K25" s="212">
        <v>351</v>
      </c>
      <c r="M25" s="208" t="s">
        <v>345</v>
      </c>
      <c r="N25" s="213" t="s">
        <v>388</v>
      </c>
      <c r="O25" s="210">
        <v>2</v>
      </c>
      <c r="P25" s="211" t="s">
        <v>362</v>
      </c>
      <c r="Q25" s="221">
        <v>24.7</v>
      </c>
      <c r="S25" s="208" t="s">
        <v>345</v>
      </c>
      <c r="T25" s="213" t="s">
        <v>403</v>
      </c>
      <c r="U25" s="210">
        <v>2</v>
      </c>
      <c r="V25" s="211" t="s">
        <v>397</v>
      </c>
      <c r="W25" s="223">
        <v>0.0017171296296296294</v>
      </c>
    </row>
    <row r="26" spans="1:23" ht="12.75">
      <c r="A26" s="208" t="s">
        <v>346</v>
      </c>
      <c r="B26" s="213" t="s">
        <v>429</v>
      </c>
      <c r="C26" s="210">
        <v>2</v>
      </c>
      <c r="D26" s="211" t="s">
        <v>397</v>
      </c>
      <c r="E26" s="212">
        <v>10.28</v>
      </c>
      <c r="G26" s="208" t="s">
        <v>346</v>
      </c>
      <c r="H26" s="213" t="s">
        <v>375</v>
      </c>
      <c r="I26" s="210">
        <v>2</v>
      </c>
      <c r="J26" s="211" t="s">
        <v>361</v>
      </c>
      <c r="K26" s="212">
        <v>350</v>
      </c>
      <c r="M26" s="208" t="s">
        <v>346</v>
      </c>
      <c r="N26" s="213" t="s">
        <v>372</v>
      </c>
      <c r="O26" s="210">
        <v>2</v>
      </c>
      <c r="P26" s="214" t="s">
        <v>361</v>
      </c>
      <c r="Q26" s="221">
        <v>23.7</v>
      </c>
      <c r="S26" s="208" t="s">
        <v>346</v>
      </c>
      <c r="T26" s="213" t="s">
        <v>371</v>
      </c>
      <c r="U26" s="210">
        <v>2</v>
      </c>
      <c r="V26" s="211" t="s">
        <v>361</v>
      </c>
      <c r="W26" s="223">
        <v>0.0017677083333333336</v>
      </c>
    </row>
    <row r="27" spans="1:23" ht="12.75">
      <c r="A27" s="208" t="s">
        <v>347</v>
      </c>
      <c r="B27" s="213" t="s">
        <v>387</v>
      </c>
      <c r="C27" s="210">
        <v>2</v>
      </c>
      <c r="D27" s="211" t="s">
        <v>362</v>
      </c>
      <c r="E27" s="212">
        <v>10.31</v>
      </c>
      <c r="G27" s="208" t="s">
        <v>347</v>
      </c>
      <c r="H27" s="213" t="s">
        <v>388</v>
      </c>
      <c r="I27" s="210">
        <v>2</v>
      </c>
      <c r="J27" s="211" t="s">
        <v>362</v>
      </c>
      <c r="K27" s="212">
        <v>350</v>
      </c>
      <c r="M27" s="208" t="s">
        <v>347</v>
      </c>
      <c r="N27" s="213" t="s">
        <v>429</v>
      </c>
      <c r="O27" s="210">
        <v>2</v>
      </c>
      <c r="P27" s="211" t="s">
        <v>397</v>
      </c>
      <c r="Q27" s="221">
        <v>23.6</v>
      </c>
      <c r="S27" s="208" t="s">
        <v>347</v>
      </c>
      <c r="T27" s="213" t="s">
        <v>388</v>
      </c>
      <c r="U27" s="210">
        <v>2</v>
      </c>
      <c r="V27" s="211" t="s">
        <v>362</v>
      </c>
      <c r="W27" s="223">
        <v>0.0017744212962962963</v>
      </c>
    </row>
    <row r="28" spans="1:23" ht="12.75">
      <c r="A28" s="208" t="s">
        <v>348</v>
      </c>
      <c r="B28" s="213" t="s">
        <v>380</v>
      </c>
      <c r="C28" s="210">
        <v>2</v>
      </c>
      <c r="D28" s="211" t="s">
        <v>361</v>
      </c>
      <c r="E28" s="212">
        <v>10.41</v>
      </c>
      <c r="G28" s="208" t="s">
        <v>348</v>
      </c>
      <c r="H28" s="213" t="s">
        <v>381</v>
      </c>
      <c r="I28" s="210">
        <v>2</v>
      </c>
      <c r="J28" s="214" t="s">
        <v>361</v>
      </c>
      <c r="K28" s="212">
        <v>348</v>
      </c>
      <c r="M28" s="208" t="s">
        <v>348</v>
      </c>
      <c r="N28" s="213" t="s">
        <v>398</v>
      </c>
      <c r="O28" s="210">
        <v>2</v>
      </c>
      <c r="P28" s="211" t="s">
        <v>397</v>
      </c>
      <c r="Q28" s="221">
        <v>23.1</v>
      </c>
      <c r="S28" s="208" t="s">
        <v>348</v>
      </c>
      <c r="T28" s="213" t="s">
        <v>434</v>
      </c>
      <c r="U28" s="210">
        <v>2</v>
      </c>
      <c r="V28" s="211" t="s">
        <v>391</v>
      </c>
      <c r="W28" s="223">
        <v>0.0017763888888888888</v>
      </c>
    </row>
    <row r="29" spans="1:23" ht="12.75">
      <c r="A29" s="208" t="s">
        <v>349</v>
      </c>
      <c r="B29" s="213" t="s">
        <v>384</v>
      </c>
      <c r="C29" s="210">
        <v>2</v>
      </c>
      <c r="D29" s="214" t="s">
        <v>362</v>
      </c>
      <c r="E29" s="212">
        <v>10.48</v>
      </c>
      <c r="G29" s="208" t="s">
        <v>349</v>
      </c>
      <c r="H29" s="213" t="s">
        <v>377</v>
      </c>
      <c r="I29" s="210">
        <v>2</v>
      </c>
      <c r="J29" s="211" t="s">
        <v>361</v>
      </c>
      <c r="K29" s="212">
        <v>344</v>
      </c>
      <c r="M29" s="208" t="s">
        <v>349</v>
      </c>
      <c r="N29" s="209" t="s">
        <v>383</v>
      </c>
      <c r="O29" s="210">
        <v>2</v>
      </c>
      <c r="P29" s="214" t="s">
        <v>362</v>
      </c>
      <c r="Q29" s="221">
        <v>22.9</v>
      </c>
      <c r="S29" s="208" t="s">
        <v>349</v>
      </c>
      <c r="T29" s="213" t="s">
        <v>381</v>
      </c>
      <c r="U29" s="210">
        <v>2</v>
      </c>
      <c r="V29" s="214" t="s">
        <v>361</v>
      </c>
      <c r="W29" s="223">
        <v>0.0017812499999999998</v>
      </c>
    </row>
    <row r="30" spans="1:23" ht="12.75">
      <c r="A30" s="208" t="s">
        <v>350</v>
      </c>
      <c r="B30" s="213" t="s">
        <v>434</v>
      </c>
      <c r="C30" s="210">
        <v>2</v>
      </c>
      <c r="D30" s="211" t="s">
        <v>391</v>
      </c>
      <c r="E30" s="212">
        <v>10.53</v>
      </c>
      <c r="G30" s="208" t="s">
        <v>350</v>
      </c>
      <c r="H30" s="213" t="s">
        <v>386</v>
      </c>
      <c r="I30" s="210">
        <v>2</v>
      </c>
      <c r="J30" s="211" t="s">
        <v>362</v>
      </c>
      <c r="K30" s="212">
        <v>343</v>
      </c>
      <c r="M30" s="208" t="s">
        <v>350</v>
      </c>
      <c r="N30" s="213" t="s">
        <v>437</v>
      </c>
      <c r="O30" s="210">
        <v>2</v>
      </c>
      <c r="P30" s="211" t="s">
        <v>391</v>
      </c>
      <c r="Q30" s="212">
        <v>22.8</v>
      </c>
      <c r="S30" s="208" t="s">
        <v>350</v>
      </c>
      <c r="T30" s="213" t="s">
        <v>387</v>
      </c>
      <c r="U30" s="210">
        <v>2</v>
      </c>
      <c r="V30" s="211" t="s">
        <v>362</v>
      </c>
      <c r="W30" s="223">
        <v>0.001794212962962963</v>
      </c>
    </row>
    <row r="31" spans="1:23" ht="12.75">
      <c r="A31" s="208" t="s">
        <v>351</v>
      </c>
      <c r="B31" s="213" t="s">
        <v>435</v>
      </c>
      <c r="C31" s="210">
        <v>2</v>
      </c>
      <c r="D31" s="211" t="s">
        <v>391</v>
      </c>
      <c r="E31" s="212">
        <v>10.57</v>
      </c>
      <c r="G31" s="208" t="s">
        <v>351</v>
      </c>
      <c r="H31" s="213" t="s">
        <v>371</v>
      </c>
      <c r="I31" s="210">
        <v>2</v>
      </c>
      <c r="J31" s="211" t="s">
        <v>361</v>
      </c>
      <c r="K31" s="212">
        <v>341</v>
      </c>
      <c r="M31" s="208" t="s">
        <v>351</v>
      </c>
      <c r="N31" s="213" t="s">
        <v>436</v>
      </c>
      <c r="O31" s="210">
        <v>2</v>
      </c>
      <c r="P31" s="211" t="s">
        <v>391</v>
      </c>
      <c r="Q31" s="212">
        <v>22</v>
      </c>
      <c r="S31" s="208" t="s">
        <v>351</v>
      </c>
      <c r="T31" s="213" t="s">
        <v>436</v>
      </c>
      <c r="U31" s="210">
        <v>2</v>
      </c>
      <c r="V31" s="211" t="s">
        <v>391</v>
      </c>
      <c r="W31" s="223">
        <v>0.0018064814814814816</v>
      </c>
    </row>
    <row r="32" spans="1:23" ht="12.75">
      <c r="A32" s="208" t="s">
        <v>443</v>
      </c>
      <c r="B32" s="213" t="s">
        <v>388</v>
      </c>
      <c r="C32" s="210">
        <v>2</v>
      </c>
      <c r="D32" s="211" t="s">
        <v>362</v>
      </c>
      <c r="E32" s="212">
        <v>10.66</v>
      </c>
      <c r="G32" s="208" t="s">
        <v>443</v>
      </c>
      <c r="H32" s="209" t="s">
        <v>373</v>
      </c>
      <c r="I32" s="210">
        <v>2</v>
      </c>
      <c r="J32" s="214" t="s">
        <v>361</v>
      </c>
      <c r="K32" s="212">
        <v>318</v>
      </c>
      <c r="M32" s="208" t="s">
        <v>443</v>
      </c>
      <c r="N32" s="209" t="s">
        <v>373</v>
      </c>
      <c r="O32" s="210">
        <v>2</v>
      </c>
      <c r="P32" s="214" t="s">
        <v>361</v>
      </c>
      <c r="Q32" s="221">
        <v>21.7</v>
      </c>
      <c r="S32" s="208" t="s">
        <v>443</v>
      </c>
      <c r="T32" s="209" t="s">
        <v>402</v>
      </c>
      <c r="U32" s="210">
        <v>2</v>
      </c>
      <c r="V32" s="211" t="s">
        <v>397</v>
      </c>
      <c r="W32" s="223">
        <v>0.0018144675925925926</v>
      </c>
    </row>
    <row r="33" spans="1:23" ht="12.75">
      <c r="A33" s="208" t="s">
        <v>444</v>
      </c>
      <c r="B33" s="213" t="s">
        <v>371</v>
      </c>
      <c r="C33" s="210">
        <v>2</v>
      </c>
      <c r="D33" s="211" t="s">
        <v>361</v>
      </c>
      <c r="E33" s="212">
        <v>10.67</v>
      </c>
      <c r="G33" s="208" t="s">
        <v>444</v>
      </c>
      <c r="H33" s="213" t="s">
        <v>436</v>
      </c>
      <c r="I33" s="210">
        <v>2</v>
      </c>
      <c r="J33" s="211" t="s">
        <v>391</v>
      </c>
      <c r="K33" s="212">
        <v>317</v>
      </c>
      <c r="M33" s="208" t="s">
        <v>444</v>
      </c>
      <c r="N33" s="213" t="s">
        <v>434</v>
      </c>
      <c r="O33" s="210">
        <v>2</v>
      </c>
      <c r="P33" s="211" t="s">
        <v>391</v>
      </c>
      <c r="Q33" s="212">
        <v>21.6</v>
      </c>
      <c r="S33" s="208" t="s">
        <v>444</v>
      </c>
      <c r="T33" s="213" t="s">
        <v>389</v>
      </c>
      <c r="U33" s="210">
        <v>2</v>
      </c>
      <c r="V33" s="211" t="s">
        <v>362</v>
      </c>
      <c r="W33" s="223">
        <v>0.0018144675925925926</v>
      </c>
    </row>
    <row r="34" spans="1:23" ht="12.75">
      <c r="A34" s="208" t="s">
        <v>445</v>
      </c>
      <c r="B34" s="213" t="s">
        <v>389</v>
      </c>
      <c r="C34" s="210">
        <v>2</v>
      </c>
      <c r="D34" s="211" t="s">
        <v>362</v>
      </c>
      <c r="E34" s="212">
        <v>10.74</v>
      </c>
      <c r="G34" s="208" t="s">
        <v>445</v>
      </c>
      <c r="H34" s="213" t="s">
        <v>387</v>
      </c>
      <c r="I34" s="210">
        <v>2</v>
      </c>
      <c r="J34" s="211" t="s">
        <v>362</v>
      </c>
      <c r="K34" s="212">
        <v>315</v>
      </c>
      <c r="M34" s="208" t="s">
        <v>445</v>
      </c>
      <c r="N34" s="213" t="s">
        <v>389</v>
      </c>
      <c r="O34" s="210">
        <v>2</v>
      </c>
      <c r="P34" s="211" t="s">
        <v>362</v>
      </c>
      <c r="Q34" s="221">
        <v>21.3</v>
      </c>
      <c r="S34" s="208" t="s">
        <v>445</v>
      </c>
      <c r="T34" s="213" t="s">
        <v>376</v>
      </c>
      <c r="U34" s="210">
        <v>2</v>
      </c>
      <c r="V34" s="211" t="s">
        <v>361</v>
      </c>
      <c r="W34" s="223">
        <v>0.00181724537037037</v>
      </c>
    </row>
    <row r="35" spans="1:23" ht="12.75">
      <c r="A35" s="208" t="s">
        <v>446</v>
      </c>
      <c r="B35" s="213" t="s">
        <v>437</v>
      </c>
      <c r="C35" s="210">
        <v>2</v>
      </c>
      <c r="D35" s="211" t="s">
        <v>391</v>
      </c>
      <c r="E35" s="212">
        <v>10.74</v>
      </c>
      <c r="G35" s="208" t="s">
        <v>446</v>
      </c>
      <c r="H35" s="213" t="s">
        <v>437</v>
      </c>
      <c r="I35" s="210">
        <v>2</v>
      </c>
      <c r="J35" s="211" t="s">
        <v>391</v>
      </c>
      <c r="K35" s="212">
        <v>315</v>
      </c>
      <c r="M35" s="208" t="s">
        <v>446</v>
      </c>
      <c r="N35" s="213" t="s">
        <v>435</v>
      </c>
      <c r="O35" s="210">
        <v>2</v>
      </c>
      <c r="P35" s="211" t="s">
        <v>391</v>
      </c>
      <c r="Q35" s="212">
        <v>20.6</v>
      </c>
      <c r="S35" s="208" t="s">
        <v>446</v>
      </c>
      <c r="T35" s="213" t="s">
        <v>377</v>
      </c>
      <c r="U35" s="210">
        <v>2</v>
      </c>
      <c r="V35" s="211" t="s">
        <v>361</v>
      </c>
      <c r="W35" s="223">
        <v>0.00181724537037037</v>
      </c>
    </row>
    <row r="36" spans="1:23" ht="12.75">
      <c r="A36" s="208" t="s">
        <v>447</v>
      </c>
      <c r="B36" s="209" t="s">
        <v>373</v>
      </c>
      <c r="C36" s="210">
        <v>2</v>
      </c>
      <c r="D36" s="214" t="s">
        <v>361</v>
      </c>
      <c r="E36" s="212">
        <v>10.78</v>
      </c>
      <c r="G36" s="208" t="s">
        <v>447</v>
      </c>
      <c r="H36" s="213" t="s">
        <v>389</v>
      </c>
      <c r="I36" s="210">
        <v>2</v>
      </c>
      <c r="J36" s="211" t="s">
        <v>362</v>
      </c>
      <c r="K36" s="212">
        <v>308</v>
      </c>
      <c r="M36" s="208" t="s">
        <v>447</v>
      </c>
      <c r="N36" s="213" t="s">
        <v>384</v>
      </c>
      <c r="O36" s="210">
        <v>2</v>
      </c>
      <c r="P36" s="214" t="s">
        <v>362</v>
      </c>
      <c r="Q36" s="221">
        <v>20</v>
      </c>
      <c r="S36" s="208" t="s">
        <v>447</v>
      </c>
      <c r="T36" s="213" t="s">
        <v>435</v>
      </c>
      <c r="U36" s="210">
        <v>2</v>
      </c>
      <c r="V36" s="211" t="s">
        <v>391</v>
      </c>
      <c r="W36" s="223">
        <v>0.0018359953703703704</v>
      </c>
    </row>
    <row r="37" spans="1:23" ht="12.75">
      <c r="A37" s="208" t="s">
        <v>448</v>
      </c>
      <c r="B37" s="213" t="s">
        <v>403</v>
      </c>
      <c r="C37" s="210">
        <v>2</v>
      </c>
      <c r="D37" s="211" t="s">
        <v>397</v>
      </c>
      <c r="E37" s="212">
        <v>10.87</v>
      </c>
      <c r="G37" s="208" t="s">
        <v>448</v>
      </c>
      <c r="H37" s="213" t="s">
        <v>434</v>
      </c>
      <c r="I37" s="210">
        <v>2</v>
      </c>
      <c r="J37" s="211" t="s">
        <v>391</v>
      </c>
      <c r="K37" s="212">
        <v>307</v>
      </c>
      <c r="M37" s="208" t="s">
        <v>448</v>
      </c>
      <c r="N37" s="213" t="s">
        <v>375</v>
      </c>
      <c r="O37" s="210">
        <v>2</v>
      </c>
      <c r="P37" s="211" t="s">
        <v>361</v>
      </c>
      <c r="Q37" s="221">
        <v>19.8</v>
      </c>
      <c r="S37" s="208" t="s">
        <v>448</v>
      </c>
      <c r="T37" s="213" t="s">
        <v>429</v>
      </c>
      <c r="U37" s="210">
        <v>2</v>
      </c>
      <c r="V37" s="211" t="s">
        <v>397</v>
      </c>
      <c r="W37" s="223">
        <v>0.0018790509259259262</v>
      </c>
    </row>
    <row r="38" spans="1:23" ht="12.75">
      <c r="A38" s="208" t="s">
        <v>449</v>
      </c>
      <c r="B38" s="213" t="s">
        <v>436</v>
      </c>
      <c r="C38" s="210">
        <v>2</v>
      </c>
      <c r="D38" s="211" t="s">
        <v>391</v>
      </c>
      <c r="E38" s="212">
        <v>10.94</v>
      </c>
      <c r="G38" s="208" t="s">
        <v>449</v>
      </c>
      <c r="H38" s="213" t="s">
        <v>403</v>
      </c>
      <c r="I38" s="210">
        <v>2</v>
      </c>
      <c r="J38" s="211" t="s">
        <v>397</v>
      </c>
      <c r="K38" s="212">
        <v>305</v>
      </c>
      <c r="M38" s="208" t="s">
        <v>449</v>
      </c>
      <c r="N38" s="213" t="s">
        <v>403</v>
      </c>
      <c r="O38" s="210">
        <v>2</v>
      </c>
      <c r="P38" s="211" t="s">
        <v>397</v>
      </c>
      <c r="Q38" s="221">
        <v>18</v>
      </c>
      <c r="S38" s="208" t="s">
        <v>449</v>
      </c>
      <c r="T38" s="213" t="s">
        <v>433</v>
      </c>
      <c r="U38" s="210">
        <v>2</v>
      </c>
      <c r="V38" s="211" t="s">
        <v>391</v>
      </c>
      <c r="W38" s="223">
        <v>0.001988078703703704</v>
      </c>
    </row>
    <row r="39" spans="1:23" ht="13.5" thickBot="1">
      <c r="A39" s="215" t="s">
        <v>450</v>
      </c>
      <c r="B39" s="216" t="s">
        <v>386</v>
      </c>
      <c r="C39" s="217">
        <v>2</v>
      </c>
      <c r="D39" s="218" t="s">
        <v>362</v>
      </c>
      <c r="E39" s="219">
        <v>11.07</v>
      </c>
      <c r="G39" s="215" t="s">
        <v>450</v>
      </c>
      <c r="H39" s="220" t="s">
        <v>402</v>
      </c>
      <c r="I39" s="217">
        <v>2</v>
      </c>
      <c r="J39" s="218" t="s">
        <v>397</v>
      </c>
      <c r="K39" s="219">
        <v>300</v>
      </c>
      <c r="M39" s="215" t="s">
        <v>450</v>
      </c>
      <c r="N39" s="220" t="s">
        <v>402</v>
      </c>
      <c r="O39" s="217">
        <v>2</v>
      </c>
      <c r="P39" s="218" t="s">
        <v>397</v>
      </c>
      <c r="Q39" s="222">
        <v>17</v>
      </c>
      <c r="S39" s="215" t="s">
        <v>450</v>
      </c>
      <c r="T39" s="216" t="s">
        <v>437</v>
      </c>
      <c r="U39" s="217">
        <v>2</v>
      </c>
      <c r="V39" s="218" t="s">
        <v>391</v>
      </c>
      <c r="W39" s="224">
        <v>0.002336226851851852</v>
      </c>
    </row>
    <row r="40" ht="13.5" thickTop="1"/>
    <row r="42" ht="13.5" thickBot="1"/>
    <row r="43" spans="1:23" ht="13.5" thickTop="1">
      <c r="A43" s="205" t="s">
        <v>317</v>
      </c>
      <c r="B43" s="206" t="s">
        <v>311</v>
      </c>
      <c r="C43" s="206" t="s">
        <v>312</v>
      </c>
      <c r="D43" s="206" t="s">
        <v>313</v>
      </c>
      <c r="E43" s="207">
        <v>60</v>
      </c>
      <c r="G43" s="205" t="s">
        <v>317</v>
      </c>
      <c r="H43" s="206" t="s">
        <v>311</v>
      </c>
      <c r="I43" s="206" t="s">
        <v>312</v>
      </c>
      <c r="J43" s="206" t="s">
        <v>313</v>
      </c>
      <c r="K43" s="207" t="s">
        <v>496</v>
      </c>
      <c r="M43" s="205" t="s">
        <v>317</v>
      </c>
      <c r="N43" s="206" t="s">
        <v>311</v>
      </c>
      <c r="O43" s="206" t="s">
        <v>312</v>
      </c>
      <c r="P43" s="206" t="s">
        <v>313</v>
      </c>
      <c r="Q43" s="207" t="s">
        <v>497</v>
      </c>
      <c r="R43" s="225"/>
      <c r="S43" s="205" t="s">
        <v>317</v>
      </c>
      <c r="T43" s="206" t="s">
        <v>311</v>
      </c>
      <c r="U43" s="206" t="s">
        <v>312</v>
      </c>
      <c r="V43" s="206" t="s">
        <v>313</v>
      </c>
      <c r="W43" s="207" t="s">
        <v>322</v>
      </c>
    </row>
    <row r="44" spans="1:23" ht="12.75">
      <c r="A44" s="208" t="s">
        <v>325</v>
      </c>
      <c r="B44" s="209" t="s">
        <v>406</v>
      </c>
      <c r="C44" s="210">
        <v>1</v>
      </c>
      <c r="D44" s="211" t="s">
        <v>397</v>
      </c>
      <c r="E44" s="212">
        <v>8.41</v>
      </c>
      <c r="G44" s="208" t="s">
        <v>325</v>
      </c>
      <c r="H44" s="209" t="s">
        <v>390</v>
      </c>
      <c r="I44" s="210">
        <v>1</v>
      </c>
      <c r="J44" s="211" t="s">
        <v>391</v>
      </c>
      <c r="K44" s="212">
        <v>503</v>
      </c>
      <c r="M44" s="208" t="s">
        <v>325</v>
      </c>
      <c r="N44" s="209" t="s">
        <v>404</v>
      </c>
      <c r="O44" s="210">
        <v>1</v>
      </c>
      <c r="P44" s="211" t="s">
        <v>397</v>
      </c>
      <c r="Q44" s="221">
        <v>51.2</v>
      </c>
      <c r="R44" s="226"/>
      <c r="S44" s="208" t="s">
        <v>325</v>
      </c>
      <c r="T44" s="209" t="s">
        <v>406</v>
      </c>
      <c r="U44" s="210">
        <v>1</v>
      </c>
      <c r="V44" s="211" t="s">
        <v>397</v>
      </c>
      <c r="W44" s="223">
        <v>0.001278125</v>
      </c>
    </row>
    <row r="45" spans="1:23" ht="12.75">
      <c r="A45" s="208" t="s">
        <v>326</v>
      </c>
      <c r="B45" s="209" t="s">
        <v>390</v>
      </c>
      <c r="C45" s="210">
        <v>1</v>
      </c>
      <c r="D45" s="211" t="s">
        <v>391</v>
      </c>
      <c r="E45" s="212">
        <v>8.48</v>
      </c>
      <c r="G45" s="208" t="s">
        <v>326</v>
      </c>
      <c r="H45" s="209" t="s">
        <v>406</v>
      </c>
      <c r="I45" s="210">
        <v>1</v>
      </c>
      <c r="J45" s="211" t="s">
        <v>397</v>
      </c>
      <c r="K45" s="212">
        <v>491</v>
      </c>
      <c r="M45" s="208" t="s">
        <v>326</v>
      </c>
      <c r="N45" s="209" t="s">
        <v>353</v>
      </c>
      <c r="O45" s="210">
        <v>1</v>
      </c>
      <c r="P45" s="211" t="s">
        <v>361</v>
      </c>
      <c r="Q45" s="221">
        <v>50.8</v>
      </c>
      <c r="R45" s="226"/>
      <c r="S45" s="208" t="s">
        <v>326</v>
      </c>
      <c r="T45" s="209" t="s">
        <v>404</v>
      </c>
      <c r="U45" s="210">
        <v>1</v>
      </c>
      <c r="V45" s="211" t="s">
        <v>397</v>
      </c>
      <c r="W45" s="223">
        <v>0.001305787037037037</v>
      </c>
    </row>
    <row r="46" spans="1:23" ht="12.75">
      <c r="A46" s="208" t="s">
        <v>327</v>
      </c>
      <c r="B46" s="209" t="s">
        <v>354</v>
      </c>
      <c r="C46" s="210">
        <v>1</v>
      </c>
      <c r="D46" s="211" t="s">
        <v>361</v>
      </c>
      <c r="E46" s="212">
        <v>8.53</v>
      </c>
      <c r="G46" s="208" t="s">
        <v>327</v>
      </c>
      <c r="H46" s="209" t="s">
        <v>392</v>
      </c>
      <c r="I46" s="210">
        <v>1</v>
      </c>
      <c r="J46" s="211" t="s">
        <v>391</v>
      </c>
      <c r="K46" s="212">
        <v>490</v>
      </c>
      <c r="M46" s="208" t="s">
        <v>327</v>
      </c>
      <c r="N46" s="209" t="s">
        <v>416</v>
      </c>
      <c r="O46" s="210">
        <v>1</v>
      </c>
      <c r="P46" s="211" t="s">
        <v>417</v>
      </c>
      <c r="Q46" s="221">
        <v>47.2</v>
      </c>
      <c r="R46" s="226"/>
      <c r="S46" s="208" t="s">
        <v>327</v>
      </c>
      <c r="T46" s="209" t="s">
        <v>390</v>
      </c>
      <c r="U46" s="210">
        <v>1</v>
      </c>
      <c r="V46" s="211" t="s">
        <v>391</v>
      </c>
      <c r="W46" s="223">
        <v>0.001309490740740741</v>
      </c>
    </row>
    <row r="47" spans="1:23" ht="12.75">
      <c r="A47" s="208" t="s">
        <v>328</v>
      </c>
      <c r="B47" s="209" t="s">
        <v>352</v>
      </c>
      <c r="C47" s="210">
        <v>1</v>
      </c>
      <c r="D47" s="211" t="s">
        <v>361</v>
      </c>
      <c r="E47" s="212">
        <v>8.67</v>
      </c>
      <c r="G47" s="208" t="s">
        <v>328</v>
      </c>
      <c r="H47" s="209" t="s">
        <v>404</v>
      </c>
      <c r="I47" s="210">
        <v>1</v>
      </c>
      <c r="J47" s="211" t="s">
        <v>397</v>
      </c>
      <c r="K47" s="212">
        <v>462</v>
      </c>
      <c r="M47" s="208" t="s">
        <v>328</v>
      </c>
      <c r="N47" s="209" t="s">
        <v>352</v>
      </c>
      <c r="O47" s="210">
        <v>1</v>
      </c>
      <c r="P47" s="211" t="s">
        <v>361</v>
      </c>
      <c r="Q47" s="221">
        <v>45.4</v>
      </c>
      <c r="R47" s="226"/>
      <c r="S47" s="208" t="s">
        <v>328</v>
      </c>
      <c r="T47" s="209" t="s">
        <v>408</v>
      </c>
      <c r="U47" s="210">
        <v>1</v>
      </c>
      <c r="V47" s="211" t="s">
        <v>397</v>
      </c>
      <c r="W47" s="223">
        <v>0.0013430555555555555</v>
      </c>
    </row>
    <row r="48" spans="1:23" ht="12.75">
      <c r="A48" s="208" t="s">
        <v>329</v>
      </c>
      <c r="B48" s="209" t="s">
        <v>392</v>
      </c>
      <c r="C48" s="210">
        <v>1</v>
      </c>
      <c r="D48" s="211" t="s">
        <v>391</v>
      </c>
      <c r="E48" s="212">
        <v>8.73</v>
      </c>
      <c r="G48" s="208" t="s">
        <v>329</v>
      </c>
      <c r="H48" s="209" t="s">
        <v>393</v>
      </c>
      <c r="I48" s="210">
        <v>1</v>
      </c>
      <c r="J48" s="211" t="s">
        <v>391</v>
      </c>
      <c r="K48" s="212">
        <v>462</v>
      </c>
      <c r="M48" s="208" t="s">
        <v>329</v>
      </c>
      <c r="N48" s="209" t="s">
        <v>390</v>
      </c>
      <c r="O48" s="210">
        <v>1</v>
      </c>
      <c r="P48" s="211" t="s">
        <v>391</v>
      </c>
      <c r="Q48" s="221">
        <v>43.5</v>
      </c>
      <c r="R48" s="226"/>
      <c r="S48" s="208" t="s">
        <v>329</v>
      </c>
      <c r="T48" s="209" t="s">
        <v>354</v>
      </c>
      <c r="U48" s="210">
        <v>1</v>
      </c>
      <c r="V48" s="211" t="s">
        <v>361</v>
      </c>
      <c r="W48" s="223">
        <v>0.0013488425925925927</v>
      </c>
    </row>
    <row r="49" spans="1:23" ht="12.75">
      <c r="A49" s="208" t="s">
        <v>330</v>
      </c>
      <c r="B49" s="209" t="s">
        <v>405</v>
      </c>
      <c r="C49" s="210">
        <v>1</v>
      </c>
      <c r="D49" s="211" t="s">
        <v>397</v>
      </c>
      <c r="E49" s="212">
        <v>8.76</v>
      </c>
      <c r="G49" s="208" t="s">
        <v>330</v>
      </c>
      <c r="H49" s="209" t="s">
        <v>352</v>
      </c>
      <c r="I49" s="210">
        <v>1</v>
      </c>
      <c r="J49" s="211" t="s">
        <v>361</v>
      </c>
      <c r="K49" s="212">
        <v>457</v>
      </c>
      <c r="M49" s="208" t="s">
        <v>330</v>
      </c>
      <c r="N49" s="209" t="s">
        <v>392</v>
      </c>
      <c r="O49" s="210">
        <v>1</v>
      </c>
      <c r="P49" s="211" t="s">
        <v>391</v>
      </c>
      <c r="Q49" s="221">
        <v>43.3</v>
      </c>
      <c r="R49" s="226"/>
      <c r="S49" s="208" t="s">
        <v>330</v>
      </c>
      <c r="T49" s="209" t="s">
        <v>352</v>
      </c>
      <c r="U49" s="210">
        <v>1</v>
      </c>
      <c r="V49" s="211" t="s">
        <v>361</v>
      </c>
      <c r="W49" s="223">
        <v>0.0013854166666666667</v>
      </c>
    </row>
    <row r="50" spans="1:23" ht="12.75">
      <c r="A50" s="208" t="s">
        <v>331</v>
      </c>
      <c r="B50" s="209" t="s">
        <v>404</v>
      </c>
      <c r="C50" s="210">
        <v>1</v>
      </c>
      <c r="D50" s="211" t="s">
        <v>397</v>
      </c>
      <c r="E50" s="212">
        <v>8.94</v>
      </c>
      <c r="G50" s="208" t="s">
        <v>331</v>
      </c>
      <c r="H50" s="209" t="s">
        <v>394</v>
      </c>
      <c r="I50" s="210">
        <v>1</v>
      </c>
      <c r="J50" s="211" t="s">
        <v>391</v>
      </c>
      <c r="K50" s="212">
        <v>455</v>
      </c>
      <c r="M50" s="208" t="s">
        <v>331</v>
      </c>
      <c r="N50" s="209" t="s">
        <v>406</v>
      </c>
      <c r="O50" s="210">
        <v>1</v>
      </c>
      <c r="P50" s="211" t="s">
        <v>397</v>
      </c>
      <c r="Q50" s="221">
        <v>42.2</v>
      </c>
      <c r="R50" s="226"/>
      <c r="S50" s="208" t="s">
        <v>331</v>
      </c>
      <c r="T50" s="209" t="s">
        <v>393</v>
      </c>
      <c r="U50" s="210">
        <v>1</v>
      </c>
      <c r="V50" s="211" t="s">
        <v>391</v>
      </c>
      <c r="W50" s="223">
        <v>0.001392476851851852</v>
      </c>
    </row>
    <row r="51" spans="1:23" ht="12.75">
      <c r="A51" s="208" t="s">
        <v>332</v>
      </c>
      <c r="B51" s="209" t="s">
        <v>393</v>
      </c>
      <c r="C51" s="210">
        <v>1</v>
      </c>
      <c r="D51" s="211" t="s">
        <v>391</v>
      </c>
      <c r="E51" s="212">
        <v>9.16</v>
      </c>
      <c r="G51" s="208" t="s">
        <v>332</v>
      </c>
      <c r="H51" s="209" t="s">
        <v>354</v>
      </c>
      <c r="I51" s="210">
        <v>1</v>
      </c>
      <c r="J51" s="211" t="s">
        <v>361</v>
      </c>
      <c r="K51" s="212">
        <v>447</v>
      </c>
      <c r="M51" s="208" t="s">
        <v>332</v>
      </c>
      <c r="N51" s="209" t="s">
        <v>415</v>
      </c>
      <c r="O51" s="210">
        <v>1</v>
      </c>
      <c r="P51" s="211" t="s">
        <v>397</v>
      </c>
      <c r="Q51" s="221">
        <v>39.8</v>
      </c>
      <c r="R51" s="226"/>
      <c r="S51" s="208" t="s">
        <v>332</v>
      </c>
      <c r="T51" s="209" t="s">
        <v>392</v>
      </c>
      <c r="U51" s="210">
        <v>1</v>
      </c>
      <c r="V51" s="211" t="s">
        <v>391</v>
      </c>
      <c r="W51" s="223">
        <v>0.001434722222222222</v>
      </c>
    </row>
    <row r="52" spans="1:23" ht="12.75">
      <c r="A52" s="208" t="s">
        <v>333</v>
      </c>
      <c r="B52" s="209" t="s">
        <v>355</v>
      </c>
      <c r="C52" s="210">
        <v>1</v>
      </c>
      <c r="D52" s="211" t="s">
        <v>361</v>
      </c>
      <c r="E52" s="212">
        <v>9.2</v>
      </c>
      <c r="G52" s="208" t="s">
        <v>333</v>
      </c>
      <c r="H52" s="209" t="s">
        <v>356</v>
      </c>
      <c r="I52" s="210">
        <v>1</v>
      </c>
      <c r="J52" s="211" t="s">
        <v>361</v>
      </c>
      <c r="K52" s="212">
        <v>428</v>
      </c>
      <c r="M52" s="208" t="s">
        <v>333</v>
      </c>
      <c r="N52" s="209" t="s">
        <v>418</v>
      </c>
      <c r="O52" s="210">
        <v>1</v>
      </c>
      <c r="P52" s="211" t="s">
        <v>417</v>
      </c>
      <c r="Q52" s="221">
        <v>39.5</v>
      </c>
      <c r="R52" s="226"/>
      <c r="S52" s="208" t="s">
        <v>333</v>
      </c>
      <c r="T52" s="209" t="s">
        <v>395</v>
      </c>
      <c r="U52" s="210">
        <v>1</v>
      </c>
      <c r="V52" s="211" t="s">
        <v>391</v>
      </c>
      <c r="W52" s="223">
        <v>0.0014515046296296296</v>
      </c>
    </row>
    <row r="53" spans="1:23" ht="12.75">
      <c r="A53" s="208" t="s">
        <v>334</v>
      </c>
      <c r="B53" s="209" t="s">
        <v>415</v>
      </c>
      <c r="C53" s="210">
        <v>1</v>
      </c>
      <c r="D53" s="211" t="s">
        <v>397</v>
      </c>
      <c r="E53" s="212">
        <v>9.28</v>
      </c>
      <c r="G53" s="208" t="s">
        <v>334</v>
      </c>
      <c r="H53" s="209" t="s">
        <v>355</v>
      </c>
      <c r="I53" s="210">
        <v>1</v>
      </c>
      <c r="J53" s="211" t="s">
        <v>361</v>
      </c>
      <c r="K53" s="212">
        <v>426</v>
      </c>
      <c r="M53" s="208" t="s">
        <v>334</v>
      </c>
      <c r="N53" s="209" t="s">
        <v>422</v>
      </c>
      <c r="O53" s="210">
        <v>1</v>
      </c>
      <c r="P53" s="211" t="s">
        <v>417</v>
      </c>
      <c r="Q53" s="221">
        <v>38.9</v>
      </c>
      <c r="R53" s="226"/>
      <c r="S53" s="208" t="s">
        <v>334</v>
      </c>
      <c r="T53" s="209" t="s">
        <v>419</v>
      </c>
      <c r="U53" s="210">
        <v>1</v>
      </c>
      <c r="V53" s="211" t="s">
        <v>417</v>
      </c>
      <c r="W53" s="223">
        <v>0.001472453703703704</v>
      </c>
    </row>
    <row r="54" spans="1:23" ht="12.75">
      <c r="A54" s="208" t="s">
        <v>335</v>
      </c>
      <c r="B54" s="209" t="s">
        <v>356</v>
      </c>
      <c r="C54" s="210">
        <v>1</v>
      </c>
      <c r="D54" s="211" t="s">
        <v>361</v>
      </c>
      <c r="E54" s="212">
        <v>9.29</v>
      </c>
      <c r="G54" s="208" t="s">
        <v>335</v>
      </c>
      <c r="H54" s="209" t="s">
        <v>405</v>
      </c>
      <c r="I54" s="210">
        <v>1</v>
      </c>
      <c r="J54" s="211" t="s">
        <v>397</v>
      </c>
      <c r="K54" s="212">
        <v>415</v>
      </c>
      <c r="M54" s="208" t="s">
        <v>335</v>
      </c>
      <c r="N54" s="209" t="s">
        <v>355</v>
      </c>
      <c r="O54" s="210">
        <v>1</v>
      </c>
      <c r="P54" s="211" t="s">
        <v>361</v>
      </c>
      <c r="Q54" s="221">
        <v>38.2</v>
      </c>
      <c r="R54" s="226"/>
      <c r="S54" s="208" t="s">
        <v>335</v>
      </c>
      <c r="T54" s="209" t="s">
        <v>416</v>
      </c>
      <c r="U54" s="210">
        <v>1</v>
      </c>
      <c r="V54" s="211" t="s">
        <v>417</v>
      </c>
      <c r="W54" s="223">
        <v>0.0014856481481481483</v>
      </c>
    </row>
    <row r="55" spans="1:23" ht="12.75">
      <c r="A55" s="208" t="s">
        <v>336</v>
      </c>
      <c r="B55" s="209" t="s">
        <v>413</v>
      </c>
      <c r="C55" s="210">
        <v>1</v>
      </c>
      <c r="D55" s="211" t="s">
        <v>397</v>
      </c>
      <c r="E55" s="212">
        <v>9.29</v>
      </c>
      <c r="G55" s="208" t="s">
        <v>336</v>
      </c>
      <c r="H55" s="209" t="s">
        <v>415</v>
      </c>
      <c r="I55" s="210">
        <v>1</v>
      </c>
      <c r="J55" s="211" t="s">
        <v>397</v>
      </c>
      <c r="K55" s="212">
        <v>408</v>
      </c>
      <c r="M55" s="208" t="s">
        <v>336</v>
      </c>
      <c r="N55" s="209" t="s">
        <v>405</v>
      </c>
      <c r="O55" s="210">
        <v>1</v>
      </c>
      <c r="P55" s="211" t="s">
        <v>397</v>
      </c>
      <c r="Q55" s="221">
        <v>38.2</v>
      </c>
      <c r="R55" s="226"/>
      <c r="S55" s="208" t="s">
        <v>336</v>
      </c>
      <c r="T55" s="209" t="s">
        <v>418</v>
      </c>
      <c r="U55" s="210">
        <v>1</v>
      </c>
      <c r="V55" s="211" t="s">
        <v>417</v>
      </c>
      <c r="W55" s="223">
        <v>0.0014856481481481483</v>
      </c>
    </row>
    <row r="56" spans="1:23" ht="12.75">
      <c r="A56" s="208" t="s">
        <v>337</v>
      </c>
      <c r="B56" s="209" t="s">
        <v>416</v>
      </c>
      <c r="C56" s="210">
        <v>1</v>
      </c>
      <c r="D56" s="211" t="s">
        <v>417</v>
      </c>
      <c r="E56" s="212">
        <v>9.31</v>
      </c>
      <c r="G56" s="208" t="s">
        <v>337</v>
      </c>
      <c r="H56" s="209" t="s">
        <v>366</v>
      </c>
      <c r="I56" s="210">
        <v>1</v>
      </c>
      <c r="J56" s="211" t="s">
        <v>362</v>
      </c>
      <c r="K56" s="212">
        <v>405</v>
      </c>
      <c r="M56" s="208" t="s">
        <v>337</v>
      </c>
      <c r="N56" s="209" t="s">
        <v>366</v>
      </c>
      <c r="O56" s="210">
        <v>1</v>
      </c>
      <c r="P56" s="211" t="s">
        <v>362</v>
      </c>
      <c r="Q56" s="221">
        <v>37.7</v>
      </c>
      <c r="R56" s="226"/>
      <c r="S56" s="208" t="s">
        <v>337</v>
      </c>
      <c r="T56" s="209" t="s">
        <v>413</v>
      </c>
      <c r="U56" s="210">
        <v>1</v>
      </c>
      <c r="V56" s="211" t="s">
        <v>397</v>
      </c>
      <c r="W56" s="223">
        <v>0.001504398148148148</v>
      </c>
    </row>
    <row r="57" spans="1:23" ht="12.75">
      <c r="A57" s="208" t="s">
        <v>338</v>
      </c>
      <c r="B57" s="209" t="s">
        <v>394</v>
      </c>
      <c r="C57" s="210">
        <v>1</v>
      </c>
      <c r="D57" s="211" t="s">
        <v>391</v>
      </c>
      <c r="E57" s="212">
        <v>9.34</v>
      </c>
      <c r="G57" s="208" t="s">
        <v>338</v>
      </c>
      <c r="H57" s="209" t="s">
        <v>416</v>
      </c>
      <c r="I57" s="210">
        <v>1</v>
      </c>
      <c r="J57" s="211" t="s">
        <v>417</v>
      </c>
      <c r="K57" s="212">
        <v>402</v>
      </c>
      <c r="M57" s="208" t="s">
        <v>338</v>
      </c>
      <c r="N57" s="209" t="s">
        <v>421</v>
      </c>
      <c r="O57" s="210">
        <v>1</v>
      </c>
      <c r="P57" s="211" t="s">
        <v>417</v>
      </c>
      <c r="Q57" s="221">
        <v>37.6</v>
      </c>
      <c r="R57" s="226"/>
      <c r="S57" s="208" t="s">
        <v>338</v>
      </c>
      <c r="T57" s="209" t="s">
        <v>363</v>
      </c>
      <c r="U57" s="210">
        <v>1</v>
      </c>
      <c r="V57" s="211" t="s">
        <v>362</v>
      </c>
      <c r="W57" s="223">
        <v>0.0015074074074074072</v>
      </c>
    </row>
    <row r="58" spans="1:23" ht="12.75">
      <c r="A58" s="208" t="s">
        <v>339</v>
      </c>
      <c r="B58" s="209" t="s">
        <v>395</v>
      </c>
      <c r="C58" s="210">
        <v>1</v>
      </c>
      <c r="D58" s="211" t="s">
        <v>391</v>
      </c>
      <c r="E58" s="212">
        <v>9.37</v>
      </c>
      <c r="G58" s="208" t="s">
        <v>339</v>
      </c>
      <c r="H58" s="209" t="s">
        <v>395</v>
      </c>
      <c r="I58" s="210">
        <v>1</v>
      </c>
      <c r="J58" s="211" t="s">
        <v>391</v>
      </c>
      <c r="K58" s="212">
        <v>392</v>
      </c>
      <c r="M58" s="208" t="s">
        <v>339</v>
      </c>
      <c r="N58" s="209" t="s">
        <v>395</v>
      </c>
      <c r="O58" s="210">
        <v>1</v>
      </c>
      <c r="P58" s="211" t="s">
        <v>391</v>
      </c>
      <c r="Q58" s="221">
        <v>36.9</v>
      </c>
      <c r="R58" s="226"/>
      <c r="S58" s="208" t="s">
        <v>339</v>
      </c>
      <c r="T58" s="209" t="s">
        <v>356</v>
      </c>
      <c r="U58" s="210">
        <v>1</v>
      </c>
      <c r="V58" s="211" t="s">
        <v>361</v>
      </c>
      <c r="W58" s="223">
        <v>0.0015234953703703704</v>
      </c>
    </row>
    <row r="59" spans="1:23" ht="12.75">
      <c r="A59" s="208" t="s">
        <v>340</v>
      </c>
      <c r="B59" s="209" t="s">
        <v>363</v>
      </c>
      <c r="C59" s="210">
        <v>1</v>
      </c>
      <c r="D59" s="211" t="s">
        <v>362</v>
      </c>
      <c r="E59" s="212">
        <v>9.4</v>
      </c>
      <c r="G59" s="208" t="s">
        <v>340</v>
      </c>
      <c r="H59" s="209" t="s">
        <v>418</v>
      </c>
      <c r="I59" s="210">
        <v>1</v>
      </c>
      <c r="J59" s="211" t="s">
        <v>417</v>
      </c>
      <c r="K59" s="212">
        <v>381</v>
      </c>
      <c r="M59" s="208" t="s">
        <v>340</v>
      </c>
      <c r="N59" s="209" t="s">
        <v>393</v>
      </c>
      <c r="O59" s="210">
        <v>1</v>
      </c>
      <c r="P59" s="211" t="s">
        <v>391</v>
      </c>
      <c r="Q59" s="221">
        <v>36.7</v>
      </c>
      <c r="R59" s="226"/>
      <c r="S59" s="208" t="s">
        <v>340</v>
      </c>
      <c r="T59" s="209" t="s">
        <v>411</v>
      </c>
      <c r="U59" s="210">
        <v>1</v>
      </c>
      <c r="V59" s="211" t="s">
        <v>397</v>
      </c>
      <c r="W59" s="223">
        <v>0.0015350694444444446</v>
      </c>
    </row>
    <row r="60" spans="1:23" ht="12.75">
      <c r="A60" s="208" t="s">
        <v>341</v>
      </c>
      <c r="B60" s="209" t="s">
        <v>357</v>
      </c>
      <c r="C60" s="210">
        <v>1</v>
      </c>
      <c r="D60" s="211" t="s">
        <v>361</v>
      </c>
      <c r="E60" s="212">
        <v>9.41</v>
      </c>
      <c r="G60" s="208" t="s">
        <v>341</v>
      </c>
      <c r="H60" s="209" t="s">
        <v>357</v>
      </c>
      <c r="I60" s="210">
        <v>1</v>
      </c>
      <c r="J60" s="211" t="s">
        <v>361</v>
      </c>
      <c r="K60" s="212">
        <v>380</v>
      </c>
      <c r="M60" s="208" t="s">
        <v>341</v>
      </c>
      <c r="N60" s="209" t="s">
        <v>354</v>
      </c>
      <c r="O60" s="210">
        <v>1</v>
      </c>
      <c r="P60" s="211" t="s">
        <v>361</v>
      </c>
      <c r="Q60" s="221">
        <v>36</v>
      </c>
      <c r="R60" s="226"/>
      <c r="S60" s="208" t="s">
        <v>341</v>
      </c>
      <c r="T60" s="209" t="s">
        <v>427</v>
      </c>
      <c r="U60" s="210">
        <v>1</v>
      </c>
      <c r="V60" s="211" t="s">
        <v>424</v>
      </c>
      <c r="W60" s="223">
        <v>0.0015471064814814816</v>
      </c>
    </row>
    <row r="61" spans="1:23" ht="12.75">
      <c r="A61" s="208" t="s">
        <v>342</v>
      </c>
      <c r="B61" s="209" t="s">
        <v>366</v>
      </c>
      <c r="C61" s="210">
        <v>1</v>
      </c>
      <c r="D61" s="211" t="s">
        <v>362</v>
      </c>
      <c r="E61" s="212">
        <v>9.42</v>
      </c>
      <c r="G61" s="208" t="s">
        <v>342</v>
      </c>
      <c r="H61" s="209" t="s">
        <v>412</v>
      </c>
      <c r="I61" s="210">
        <v>1</v>
      </c>
      <c r="J61" s="211" t="s">
        <v>397</v>
      </c>
      <c r="K61" s="212">
        <v>373</v>
      </c>
      <c r="M61" s="208" t="s">
        <v>342</v>
      </c>
      <c r="N61" s="209" t="s">
        <v>419</v>
      </c>
      <c r="O61" s="210">
        <v>1</v>
      </c>
      <c r="P61" s="211" t="s">
        <v>417</v>
      </c>
      <c r="Q61" s="221">
        <v>35.7</v>
      </c>
      <c r="R61" s="226"/>
      <c r="S61" s="208" t="s">
        <v>342</v>
      </c>
      <c r="T61" s="209" t="s">
        <v>415</v>
      </c>
      <c r="U61" s="210">
        <v>1</v>
      </c>
      <c r="V61" s="211" t="s">
        <v>397</v>
      </c>
      <c r="W61" s="223">
        <v>0.0015609953703703704</v>
      </c>
    </row>
    <row r="62" spans="1:23" ht="12.75">
      <c r="A62" s="208" t="s">
        <v>343</v>
      </c>
      <c r="B62" s="209" t="s">
        <v>418</v>
      </c>
      <c r="C62" s="210">
        <v>1</v>
      </c>
      <c r="D62" s="211" t="s">
        <v>417</v>
      </c>
      <c r="E62" s="212">
        <v>9.44</v>
      </c>
      <c r="G62" s="208" t="s">
        <v>343</v>
      </c>
      <c r="H62" s="209" t="s">
        <v>413</v>
      </c>
      <c r="I62" s="210">
        <v>1</v>
      </c>
      <c r="J62" s="211" t="s">
        <v>397</v>
      </c>
      <c r="K62" s="212">
        <v>371</v>
      </c>
      <c r="M62" s="208" t="s">
        <v>343</v>
      </c>
      <c r="N62" s="209" t="s">
        <v>357</v>
      </c>
      <c r="O62" s="210">
        <v>1</v>
      </c>
      <c r="P62" s="211" t="s">
        <v>361</v>
      </c>
      <c r="Q62" s="221">
        <v>35.7</v>
      </c>
      <c r="R62" s="226"/>
      <c r="S62" s="208" t="s">
        <v>343</v>
      </c>
      <c r="T62" s="209" t="s">
        <v>394</v>
      </c>
      <c r="U62" s="210">
        <v>1</v>
      </c>
      <c r="V62" s="211" t="s">
        <v>391</v>
      </c>
      <c r="W62" s="223">
        <v>0.0015711805555555557</v>
      </c>
    </row>
    <row r="63" spans="1:23" ht="12.75">
      <c r="A63" s="208" t="s">
        <v>344</v>
      </c>
      <c r="B63" s="209" t="s">
        <v>353</v>
      </c>
      <c r="C63" s="210">
        <v>1</v>
      </c>
      <c r="D63" s="211" t="s">
        <v>361</v>
      </c>
      <c r="E63" s="212">
        <v>9.47</v>
      </c>
      <c r="G63" s="208" t="s">
        <v>344</v>
      </c>
      <c r="H63" s="209" t="s">
        <v>363</v>
      </c>
      <c r="I63" s="210">
        <v>1</v>
      </c>
      <c r="J63" s="211" t="s">
        <v>362</v>
      </c>
      <c r="K63" s="212">
        <v>371</v>
      </c>
      <c r="M63" s="208" t="s">
        <v>344</v>
      </c>
      <c r="N63" s="209" t="s">
        <v>359</v>
      </c>
      <c r="O63" s="210">
        <v>1</v>
      </c>
      <c r="P63" s="211" t="s">
        <v>361</v>
      </c>
      <c r="Q63" s="221">
        <v>35.2</v>
      </c>
      <c r="R63" s="226"/>
      <c r="S63" s="208" t="s">
        <v>344</v>
      </c>
      <c r="T63" s="209" t="s">
        <v>367</v>
      </c>
      <c r="U63" s="210">
        <v>1</v>
      </c>
      <c r="V63" s="211" t="s">
        <v>362</v>
      </c>
      <c r="W63" s="223">
        <v>0.0015871527777777776</v>
      </c>
    </row>
    <row r="64" spans="1:23" ht="12.75">
      <c r="A64" s="208" t="s">
        <v>345</v>
      </c>
      <c r="B64" s="209" t="s">
        <v>419</v>
      </c>
      <c r="C64" s="210">
        <v>1</v>
      </c>
      <c r="D64" s="211" t="s">
        <v>417</v>
      </c>
      <c r="E64" s="212">
        <v>9.51</v>
      </c>
      <c r="G64" s="208" t="s">
        <v>345</v>
      </c>
      <c r="H64" s="209" t="s">
        <v>358</v>
      </c>
      <c r="I64" s="210">
        <v>1</v>
      </c>
      <c r="J64" s="211" t="s">
        <v>361</v>
      </c>
      <c r="K64" s="212">
        <v>368</v>
      </c>
      <c r="M64" s="208" t="s">
        <v>345</v>
      </c>
      <c r="N64" s="209" t="s">
        <v>394</v>
      </c>
      <c r="O64" s="210">
        <v>1</v>
      </c>
      <c r="P64" s="211" t="s">
        <v>391</v>
      </c>
      <c r="Q64" s="221">
        <v>35</v>
      </c>
      <c r="R64" s="226"/>
      <c r="S64" s="208" t="s">
        <v>345</v>
      </c>
      <c r="T64" s="209" t="s">
        <v>359</v>
      </c>
      <c r="U64" s="210">
        <v>1</v>
      </c>
      <c r="V64" s="211" t="s">
        <v>361</v>
      </c>
      <c r="W64" s="223">
        <v>0.0016078703703703704</v>
      </c>
    </row>
    <row r="65" spans="1:23" ht="12.75">
      <c r="A65" s="208" t="s">
        <v>346</v>
      </c>
      <c r="B65" s="209" t="s">
        <v>427</v>
      </c>
      <c r="C65" s="210">
        <v>1</v>
      </c>
      <c r="D65" s="211" t="s">
        <v>424</v>
      </c>
      <c r="E65" s="212">
        <v>9.53</v>
      </c>
      <c r="G65" s="208" t="s">
        <v>346</v>
      </c>
      <c r="H65" s="209" t="s">
        <v>409</v>
      </c>
      <c r="I65" s="210">
        <v>1</v>
      </c>
      <c r="J65" s="211" t="s">
        <v>397</v>
      </c>
      <c r="K65" s="212">
        <v>368</v>
      </c>
      <c r="M65" s="208" t="s">
        <v>346</v>
      </c>
      <c r="N65" s="209" t="s">
        <v>411</v>
      </c>
      <c r="O65" s="210">
        <v>1</v>
      </c>
      <c r="P65" s="211" t="s">
        <v>397</v>
      </c>
      <c r="Q65" s="221">
        <v>34.4</v>
      </c>
      <c r="R65" s="226"/>
      <c r="S65" s="208" t="s">
        <v>346</v>
      </c>
      <c r="T65" s="209" t="s">
        <v>396</v>
      </c>
      <c r="U65" s="210">
        <v>1</v>
      </c>
      <c r="V65" s="211" t="s">
        <v>391</v>
      </c>
      <c r="W65" s="223">
        <v>0.001636226851851852</v>
      </c>
    </row>
    <row r="66" spans="1:23" ht="12.75">
      <c r="A66" s="208" t="s">
        <v>347</v>
      </c>
      <c r="B66" s="209" t="s">
        <v>360</v>
      </c>
      <c r="C66" s="210">
        <v>1</v>
      </c>
      <c r="D66" s="211" t="s">
        <v>361</v>
      </c>
      <c r="E66" s="212">
        <v>9.58</v>
      </c>
      <c r="G66" s="208" t="s">
        <v>347</v>
      </c>
      <c r="H66" s="209" t="s">
        <v>364</v>
      </c>
      <c r="I66" s="210">
        <v>1</v>
      </c>
      <c r="J66" s="211" t="s">
        <v>362</v>
      </c>
      <c r="K66" s="212">
        <v>367</v>
      </c>
      <c r="M66" s="208" t="s">
        <v>347</v>
      </c>
      <c r="N66" s="209" t="s">
        <v>412</v>
      </c>
      <c r="O66" s="210">
        <v>1</v>
      </c>
      <c r="P66" s="211" t="s">
        <v>397</v>
      </c>
      <c r="Q66" s="221">
        <v>34.4</v>
      </c>
      <c r="R66" s="226"/>
      <c r="S66" s="208" t="s">
        <v>347</v>
      </c>
      <c r="T66" s="209" t="s">
        <v>355</v>
      </c>
      <c r="U66" s="210">
        <v>1</v>
      </c>
      <c r="V66" s="211" t="s">
        <v>361</v>
      </c>
      <c r="W66" s="223">
        <v>0.0016475694444444446</v>
      </c>
    </row>
    <row r="67" spans="1:23" ht="12.75">
      <c r="A67" s="208" t="s">
        <v>348</v>
      </c>
      <c r="B67" s="209" t="s">
        <v>359</v>
      </c>
      <c r="C67" s="210">
        <v>1</v>
      </c>
      <c r="D67" s="211" t="s">
        <v>361</v>
      </c>
      <c r="E67" s="212">
        <v>9.65</v>
      </c>
      <c r="G67" s="208" t="s">
        <v>348</v>
      </c>
      <c r="H67" s="209" t="s">
        <v>420</v>
      </c>
      <c r="I67" s="210">
        <v>1</v>
      </c>
      <c r="J67" s="211" t="s">
        <v>417</v>
      </c>
      <c r="K67" s="212">
        <v>366</v>
      </c>
      <c r="M67" s="208" t="s">
        <v>348</v>
      </c>
      <c r="N67" s="209" t="s">
        <v>420</v>
      </c>
      <c r="O67" s="210">
        <v>1</v>
      </c>
      <c r="P67" s="211" t="s">
        <v>417</v>
      </c>
      <c r="Q67" s="221">
        <v>33.5</v>
      </c>
      <c r="R67" s="226"/>
      <c r="S67" s="208" t="s">
        <v>348</v>
      </c>
      <c r="T67" s="209" t="s">
        <v>360</v>
      </c>
      <c r="U67" s="210">
        <v>1</v>
      </c>
      <c r="V67" s="211" t="s">
        <v>361</v>
      </c>
      <c r="W67" s="223">
        <v>0.0016545138888888887</v>
      </c>
    </row>
    <row r="68" spans="1:23" ht="12.75">
      <c r="A68" s="208" t="s">
        <v>349</v>
      </c>
      <c r="B68" s="209" t="s">
        <v>412</v>
      </c>
      <c r="C68" s="210">
        <v>1</v>
      </c>
      <c r="D68" s="211" t="s">
        <v>397</v>
      </c>
      <c r="E68" s="212">
        <v>9.72</v>
      </c>
      <c r="G68" s="208" t="s">
        <v>349</v>
      </c>
      <c r="H68" s="209" t="s">
        <v>353</v>
      </c>
      <c r="I68" s="210">
        <v>1</v>
      </c>
      <c r="J68" s="211" t="s">
        <v>361</v>
      </c>
      <c r="K68" s="212">
        <v>361</v>
      </c>
      <c r="M68" s="208" t="s">
        <v>349</v>
      </c>
      <c r="N68" s="209" t="s">
        <v>426</v>
      </c>
      <c r="O68" s="210">
        <v>1</v>
      </c>
      <c r="P68" s="211" t="s">
        <v>424</v>
      </c>
      <c r="Q68" s="221">
        <v>33</v>
      </c>
      <c r="R68" s="226"/>
      <c r="S68" s="208" t="s">
        <v>349</v>
      </c>
      <c r="T68" s="209" t="s">
        <v>421</v>
      </c>
      <c r="U68" s="210">
        <v>1</v>
      </c>
      <c r="V68" s="211" t="s">
        <v>417</v>
      </c>
      <c r="W68" s="223">
        <v>0.0016569444444444444</v>
      </c>
    </row>
    <row r="69" spans="1:23" ht="12.75">
      <c r="A69" s="208" t="s">
        <v>350</v>
      </c>
      <c r="B69" s="209" t="s">
        <v>358</v>
      </c>
      <c r="C69" s="210">
        <v>1</v>
      </c>
      <c r="D69" s="211" t="s">
        <v>361</v>
      </c>
      <c r="E69" s="212">
        <v>9.75</v>
      </c>
      <c r="G69" s="208" t="s">
        <v>350</v>
      </c>
      <c r="H69" s="209" t="s">
        <v>427</v>
      </c>
      <c r="I69" s="210">
        <v>1</v>
      </c>
      <c r="J69" s="211" t="s">
        <v>424</v>
      </c>
      <c r="K69" s="212">
        <v>361</v>
      </c>
      <c r="M69" s="208" t="s">
        <v>350</v>
      </c>
      <c r="N69" s="209" t="s">
        <v>413</v>
      </c>
      <c r="O69" s="210">
        <v>1</v>
      </c>
      <c r="P69" s="211" t="s">
        <v>397</v>
      </c>
      <c r="Q69" s="221">
        <v>32</v>
      </c>
      <c r="R69" s="226"/>
      <c r="S69" s="208" t="s">
        <v>350</v>
      </c>
      <c r="T69" s="209" t="s">
        <v>353</v>
      </c>
      <c r="U69" s="210">
        <v>1</v>
      </c>
      <c r="V69" s="211" t="s">
        <v>361</v>
      </c>
      <c r="W69" s="223">
        <v>0.0016605324074074074</v>
      </c>
    </row>
    <row r="70" spans="1:23" ht="12.75">
      <c r="A70" s="208" t="s">
        <v>351</v>
      </c>
      <c r="B70" s="209" t="s">
        <v>364</v>
      </c>
      <c r="C70" s="210">
        <v>1</v>
      </c>
      <c r="D70" s="211" t="s">
        <v>362</v>
      </c>
      <c r="E70" s="212">
        <v>9.83</v>
      </c>
      <c r="G70" s="208" t="s">
        <v>351</v>
      </c>
      <c r="H70" s="209" t="s">
        <v>396</v>
      </c>
      <c r="I70" s="210">
        <v>1</v>
      </c>
      <c r="J70" s="211" t="s">
        <v>391</v>
      </c>
      <c r="K70" s="212">
        <v>358</v>
      </c>
      <c r="M70" s="208" t="s">
        <v>351</v>
      </c>
      <c r="N70" s="209" t="s">
        <v>356</v>
      </c>
      <c r="O70" s="210">
        <v>1</v>
      </c>
      <c r="P70" s="211" t="s">
        <v>361</v>
      </c>
      <c r="Q70" s="221">
        <v>31.8</v>
      </c>
      <c r="R70" s="226"/>
      <c r="S70" s="208" t="s">
        <v>351</v>
      </c>
      <c r="T70" s="209" t="s">
        <v>365</v>
      </c>
      <c r="U70" s="210">
        <v>1</v>
      </c>
      <c r="V70" s="211" t="s">
        <v>362</v>
      </c>
      <c r="W70" s="223">
        <v>0.001665162037037037</v>
      </c>
    </row>
    <row r="71" spans="1:23" ht="12.75">
      <c r="A71" s="208" t="s">
        <v>443</v>
      </c>
      <c r="B71" s="209" t="s">
        <v>408</v>
      </c>
      <c r="C71" s="210">
        <v>1</v>
      </c>
      <c r="D71" s="211" t="s">
        <v>397</v>
      </c>
      <c r="E71" s="212">
        <v>9.95</v>
      </c>
      <c r="G71" s="208" t="s">
        <v>443</v>
      </c>
      <c r="H71" s="209" t="s">
        <v>410</v>
      </c>
      <c r="I71" s="210">
        <v>1</v>
      </c>
      <c r="J71" s="211" t="s">
        <v>397</v>
      </c>
      <c r="K71" s="212">
        <v>353</v>
      </c>
      <c r="M71" s="208" t="s">
        <v>443</v>
      </c>
      <c r="N71" s="209" t="s">
        <v>409</v>
      </c>
      <c r="O71" s="210">
        <v>1</v>
      </c>
      <c r="P71" s="211" t="s">
        <v>397</v>
      </c>
      <c r="Q71" s="221">
        <v>31.2</v>
      </c>
      <c r="R71" s="226"/>
      <c r="S71" s="208" t="s">
        <v>443</v>
      </c>
      <c r="T71" s="209" t="s">
        <v>364</v>
      </c>
      <c r="U71" s="210">
        <v>1</v>
      </c>
      <c r="V71" s="211" t="s">
        <v>362</v>
      </c>
      <c r="W71" s="223">
        <v>0.0016694444444444445</v>
      </c>
    </row>
    <row r="72" spans="1:23" ht="12.75">
      <c r="A72" s="208" t="s">
        <v>444</v>
      </c>
      <c r="B72" s="209" t="s">
        <v>410</v>
      </c>
      <c r="C72" s="210">
        <v>1</v>
      </c>
      <c r="D72" s="211" t="s">
        <v>397</v>
      </c>
      <c r="E72" s="212">
        <v>10</v>
      </c>
      <c r="G72" s="208" t="s">
        <v>444</v>
      </c>
      <c r="H72" s="209" t="s">
        <v>359</v>
      </c>
      <c r="I72" s="210">
        <v>1</v>
      </c>
      <c r="J72" s="211" t="s">
        <v>361</v>
      </c>
      <c r="K72" s="212">
        <v>350</v>
      </c>
      <c r="M72" s="208" t="s">
        <v>444</v>
      </c>
      <c r="N72" s="209" t="s">
        <v>360</v>
      </c>
      <c r="O72" s="210">
        <v>1</v>
      </c>
      <c r="P72" s="211" t="s">
        <v>361</v>
      </c>
      <c r="Q72" s="221">
        <v>30.8</v>
      </c>
      <c r="R72" s="226"/>
      <c r="S72" s="208" t="s">
        <v>444</v>
      </c>
      <c r="T72" s="209" t="s">
        <v>409</v>
      </c>
      <c r="U72" s="210">
        <v>1</v>
      </c>
      <c r="V72" s="211" t="s">
        <v>397</v>
      </c>
      <c r="W72" s="223">
        <v>0.0016802083333333337</v>
      </c>
    </row>
    <row r="73" spans="1:23" ht="12.75">
      <c r="A73" s="208" t="s">
        <v>445</v>
      </c>
      <c r="B73" s="209" t="s">
        <v>409</v>
      </c>
      <c r="C73" s="210">
        <v>1</v>
      </c>
      <c r="D73" s="211" t="s">
        <v>397</v>
      </c>
      <c r="E73" s="212">
        <v>10.03</v>
      </c>
      <c r="G73" s="208" t="s">
        <v>445</v>
      </c>
      <c r="H73" s="209" t="s">
        <v>407</v>
      </c>
      <c r="I73" s="210">
        <v>1</v>
      </c>
      <c r="J73" s="211" t="s">
        <v>397</v>
      </c>
      <c r="K73" s="212">
        <v>350</v>
      </c>
      <c r="M73" s="208" t="s">
        <v>445</v>
      </c>
      <c r="N73" s="209" t="s">
        <v>407</v>
      </c>
      <c r="O73" s="210">
        <v>1</v>
      </c>
      <c r="P73" s="211" t="s">
        <v>397</v>
      </c>
      <c r="Q73" s="221">
        <v>30.5</v>
      </c>
      <c r="R73" s="226"/>
      <c r="S73" s="208" t="s">
        <v>445</v>
      </c>
      <c r="T73" s="209" t="s">
        <v>366</v>
      </c>
      <c r="U73" s="210">
        <v>1</v>
      </c>
      <c r="V73" s="211" t="s">
        <v>362</v>
      </c>
      <c r="W73" s="223">
        <v>0.001690162037037037</v>
      </c>
    </row>
    <row r="74" spans="1:23" ht="12.75">
      <c r="A74" s="208" t="s">
        <v>446</v>
      </c>
      <c r="B74" s="209" t="s">
        <v>367</v>
      </c>
      <c r="C74" s="210">
        <v>1</v>
      </c>
      <c r="D74" s="211" t="s">
        <v>362</v>
      </c>
      <c r="E74" s="212">
        <v>10.12</v>
      </c>
      <c r="G74" s="208" t="s">
        <v>446</v>
      </c>
      <c r="H74" s="209" t="s">
        <v>423</v>
      </c>
      <c r="I74" s="210">
        <v>1</v>
      </c>
      <c r="J74" s="211" t="s">
        <v>424</v>
      </c>
      <c r="K74" s="212">
        <v>350</v>
      </c>
      <c r="M74" s="208" t="s">
        <v>446</v>
      </c>
      <c r="N74" s="209" t="s">
        <v>364</v>
      </c>
      <c r="O74" s="210">
        <v>1</v>
      </c>
      <c r="P74" s="211" t="s">
        <v>362</v>
      </c>
      <c r="Q74" s="221">
        <v>29.8</v>
      </c>
      <c r="R74" s="226"/>
      <c r="S74" s="208" t="s">
        <v>446</v>
      </c>
      <c r="T74" s="209" t="s">
        <v>358</v>
      </c>
      <c r="U74" s="210">
        <v>1</v>
      </c>
      <c r="V74" s="211" t="s">
        <v>361</v>
      </c>
      <c r="W74" s="223">
        <v>0.0016997685185185186</v>
      </c>
    </row>
    <row r="75" spans="1:23" ht="12.75">
      <c r="A75" s="208" t="s">
        <v>447</v>
      </c>
      <c r="B75" s="209" t="s">
        <v>411</v>
      </c>
      <c r="C75" s="210">
        <v>1</v>
      </c>
      <c r="D75" s="211" t="s">
        <v>397</v>
      </c>
      <c r="E75" s="212">
        <v>10.13</v>
      </c>
      <c r="G75" s="208" t="s">
        <v>447</v>
      </c>
      <c r="H75" s="209" t="s">
        <v>419</v>
      </c>
      <c r="I75" s="210">
        <v>1</v>
      </c>
      <c r="J75" s="211" t="s">
        <v>417</v>
      </c>
      <c r="K75" s="212">
        <v>347</v>
      </c>
      <c r="M75" s="208" t="s">
        <v>447</v>
      </c>
      <c r="N75" s="209" t="s">
        <v>410</v>
      </c>
      <c r="O75" s="210">
        <v>1</v>
      </c>
      <c r="P75" s="211" t="s">
        <v>397</v>
      </c>
      <c r="Q75" s="221">
        <v>29.2</v>
      </c>
      <c r="R75" s="226"/>
      <c r="S75" s="208" t="s">
        <v>447</v>
      </c>
      <c r="T75" s="209" t="s">
        <v>407</v>
      </c>
      <c r="U75" s="210">
        <v>1</v>
      </c>
      <c r="V75" s="211" t="s">
        <v>397</v>
      </c>
      <c r="W75" s="223">
        <v>0.0017131944444444445</v>
      </c>
    </row>
    <row r="76" spans="1:23" ht="12.75">
      <c r="A76" s="208" t="s">
        <v>448</v>
      </c>
      <c r="B76" s="209" t="s">
        <v>421</v>
      </c>
      <c r="C76" s="210">
        <v>1</v>
      </c>
      <c r="D76" s="211" t="s">
        <v>417</v>
      </c>
      <c r="E76" s="212">
        <v>10.13</v>
      </c>
      <c r="G76" s="208" t="s">
        <v>448</v>
      </c>
      <c r="H76" s="209" t="s">
        <v>422</v>
      </c>
      <c r="I76" s="210">
        <v>1</v>
      </c>
      <c r="J76" s="211" t="s">
        <v>417</v>
      </c>
      <c r="K76" s="212">
        <v>341</v>
      </c>
      <c r="M76" s="208" t="s">
        <v>448</v>
      </c>
      <c r="N76" s="209" t="s">
        <v>358</v>
      </c>
      <c r="O76" s="210">
        <v>1</v>
      </c>
      <c r="P76" s="211" t="s">
        <v>361</v>
      </c>
      <c r="Q76" s="221">
        <v>28.3</v>
      </c>
      <c r="R76" s="226"/>
      <c r="S76" s="208" t="s">
        <v>448</v>
      </c>
      <c r="T76" s="209" t="s">
        <v>357</v>
      </c>
      <c r="U76" s="210">
        <v>1</v>
      </c>
      <c r="V76" s="211" t="s">
        <v>361</v>
      </c>
      <c r="W76" s="223">
        <v>0.0017197916666666666</v>
      </c>
    </row>
    <row r="77" spans="1:23" ht="12.75">
      <c r="A77" s="208" t="s">
        <v>449</v>
      </c>
      <c r="B77" s="209" t="s">
        <v>396</v>
      </c>
      <c r="C77" s="210">
        <v>1</v>
      </c>
      <c r="D77" s="211" t="s">
        <v>391</v>
      </c>
      <c r="E77" s="212">
        <v>10.17</v>
      </c>
      <c r="G77" s="208" t="s">
        <v>449</v>
      </c>
      <c r="H77" s="209" t="s">
        <v>360</v>
      </c>
      <c r="I77" s="210">
        <v>1</v>
      </c>
      <c r="J77" s="211" t="s">
        <v>361</v>
      </c>
      <c r="K77" s="212">
        <v>338</v>
      </c>
      <c r="M77" s="208" t="s">
        <v>449</v>
      </c>
      <c r="N77" s="209" t="s">
        <v>427</v>
      </c>
      <c r="O77" s="210">
        <v>1</v>
      </c>
      <c r="P77" s="211" t="s">
        <v>424</v>
      </c>
      <c r="Q77" s="221">
        <v>27.8</v>
      </c>
      <c r="R77" s="226"/>
      <c r="S77" s="208" t="s">
        <v>449</v>
      </c>
      <c r="T77" s="209" t="s">
        <v>405</v>
      </c>
      <c r="U77" s="210">
        <v>1</v>
      </c>
      <c r="V77" s="211" t="s">
        <v>397</v>
      </c>
      <c r="W77" s="223">
        <v>0.0017267361111111112</v>
      </c>
    </row>
    <row r="78" spans="1:23" ht="12.75">
      <c r="A78" s="208" t="s">
        <v>450</v>
      </c>
      <c r="B78" s="209" t="s">
        <v>423</v>
      </c>
      <c r="C78" s="210">
        <v>1</v>
      </c>
      <c r="D78" s="211" t="s">
        <v>424</v>
      </c>
      <c r="E78" s="212">
        <v>10.22</v>
      </c>
      <c r="G78" s="208" t="s">
        <v>450</v>
      </c>
      <c r="H78" s="209" t="s">
        <v>411</v>
      </c>
      <c r="I78" s="210">
        <v>1</v>
      </c>
      <c r="J78" s="211" t="s">
        <v>397</v>
      </c>
      <c r="K78" s="212">
        <v>325</v>
      </c>
      <c r="M78" s="208" t="s">
        <v>450</v>
      </c>
      <c r="N78" s="209" t="s">
        <v>367</v>
      </c>
      <c r="O78" s="210">
        <v>1</v>
      </c>
      <c r="P78" s="211" t="s">
        <v>362</v>
      </c>
      <c r="Q78" s="221">
        <v>27.2</v>
      </c>
      <c r="R78" s="226"/>
      <c r="S78" s="208" t="s">
        <v>450</v>
      </c>
      <c r="T78" s="209" t="s">
        <v>410</v>
      </c>
      <c r="U78" s="210">
        <v>1</v>
      </c>
      <c r="V78" s="211" t="s">
        <v>397</v>
      </c>
      <c r="W78" s="223">
        <v>0.0017430555555555552</v>
      </c>
    </row>
    <row r="79" spans="1:23" ht="12.75">
      <c r="A79" s="208" t="s">
        <v>451</v>
      </c>
      <c r="B79" s="209" t="s">
        <v>420</v>
      </c>
      <c r="C79" s="210">
        <v>1</v>
      </c>
      <c r="D79" s="211" t="s">
        <v>417</v>
      </c>
      <c r="E79" s="212">
        <v>10.24</v>
      </c>
      <c r="G79" s="208" t="s">
        <v>451</v>
      </c>
      <c r="H79" s="209" t="s">
        <v>421</v>
      </c>
      <c r="I79" s="210">
        <v>1</v>
      </c>
      <c r="J79" s="211" t="s">
        <v>417</v>
      </c>
      <c r="K79" s="212">
        <v>325</v>
      </c>
      <c r="M79" s="208" t="s">
        <v>451</v>
      </c>
      <c r="N79" s="209" t="s">
        <v>423</v>
      </c>
      <c r="O79" s="210">
        <v>1</v>
      </c>
      <c r="P79" s="211" t="s">
        <v>424</v>
      </c>
      <c r="Q79" s="221">
        <v>27.1</v>
      </c>
      <c r="R79" s="226"/>
      <c r="S79" s="208" t="s">
        <v>451</v>
      </c>
      <c r="T79" s="209" t="s">
        <v>423</v>
      </c>
      <c r="U79" s="210">
        <v>1</v>
      </c>
      <c r="V79" s="211" t="s">
        <v>424</v>
      </c>
      <c r="W79" s="223">
        <v>0.0017592592592592592</v>
      </c>
    </row>
    <row r="80" spans="1:23" ht="12.75">
      <c r="A80" s="208" t="s">
        <v>452</v>
      </c>
      <c r="B80" s="209" t="s">
        <v>425</v>
      </c>
      <c r="C80" s="210">
        <v>1</v>
      </c>
      <c r="D80" s="211" t="s">
        <v>424</v>
      </c>
      <c r="E80" s="212">
        <v>10.26</v>
      </c>
      <c r="G80" s="208" t="s">
        <v>452</v>
      </c>
      <c r="H80" s="209" t="s">
        <v>414</v>
      </c>
      <c r="I80" s="210">
        <v>1</v>
      </c>
      <c r="J80" s="211" t="s">
        <v>397</v>
      </c>
      <c r="K80" s="212">
        <v>324</v>
      </c>
      <c r="M80" s="208" t="s">
        <v>452</v>
      </c>
      <c r="N80" s="209" t="s">
        <v>428</v>
      </c>
      <c r="O80" s="210">
        <v>1</v>
      </c>
      <c r="P80" s="211" t="s">
        <v>424</v>
      </c>
      <c r="Q80" s="221">
        <v>26.7</v>
      </c>
      <c r="R80" s="226"/>
      <c r="S80" s="208" t="s">
        <v>452</v>
      </c>
      <c r="T80" s="209" t="s">
        <v>428</v>
      </c>
      <c r="U80" s="210">
        <v>1</v>
      </c>
      <c r="V80" s="211" t="s">
        <v>424</v>
      </c>
      <c r="W80" s="223">
        <v>0.0017965277777777777</v>
      </c>
    </row>
    <row r="81" spans="1:23" ht="12.75">
      <c r="A81" s="208" t="s">
        <v>453</v>
      </c>
      <c r="B81" s="209" t="s">
        <v>407</v>
      </c>
      <c r="C81" s="210">
        <v>1</v>
      </c>
      <c r="D81" s="211" t="s">
        <v>397</v>
      </c>
      <c r="E81" s="212">
        <v>10.31</v>
      </c>
      <c r="G81" s="208" t="s">
        <v>453</v>
      </c>
      <c r="H81" s="209" t="s">
        <v>428</v>
      </c>
      <c r="I81" s="210">
        <v>1</v>
      </c>
      <c r="J81" s="211" t="s">
        <v>424</v>
      </c>
      <c r="K81" s="212">
        <v>319</v>
      </c>
      <c r="M81" s="208" t="s">
        <v>453</v>
      </c>
      <c r="N81" s="209" t="s">
        <v>396</v>
      </c>
      <c r="O81" s="210">
        <v>1</v>
      </c>
      <c r="P81" s="211" t="s">
        <v>391</v>
      </c>
      <c r="Q81" s="221">
        <v>26.2</v>
      </c>
      <c r="R81" s="226"/>
      <c r="S81" s="208" t="s">
        <v>453</v>
      </c>
      <c r="T81" s="209" t="s">
        <v>420</v>
      </c>
      <c r="U81" s="210">
        <v>1</v>
      </c>
      <c r="V81" s="211" t="s">
        <v>417</v>
      </c>
      <c r="W81" s="223">
        <v>0.0018997685185185187</v>
      </c>
    </row>
    <row r="82" spans="1:23" ht="12.75">
      <c r="A82" s="208" t="s">
        <v>454</v>
      </c>
      <c r="B82" s="209" t="s">
        <v>422</v>
      </c>
      <c r="C82" s="210">
        <v>1</v>
      </c>
      <c r="D82" s="211" t="s">
        <v>417</v>
      </c>
      <c r="E82" s="212">
        <v>10.46</v>
      </c>
      <c r="G82" s="208" t="s">
        <v>454</v>
      </c>
      <c r="H82" s="209" t="s">
        <v>367</v>
      </c>
      <c r="I82" s="210">
        <v>1</v>
      </c>
      <c r="J82" s="211" t="s">
        <v>362</v>
      </c>
      <c r="K82" s="212">
        <v>318</v>
      </c>
      <c r="M82" s="208" t="s">
        <v>454</v>
      </c>
      <c r="N82" s="209" t="s">
        <v>365</v>
      </c>
      <c r="O82" s="210">
        <v>1</v>
      </c>
      <c r="P82" s="211" t="s">
        <v>362</v>
      </c>
      <c r="Q82" s="221">
        <v>25.3</v>
      </c>
      <c r="R82" s="226"/>
      <c r="S82" s="208" t="s">
        <v>454</v>
      </c>
      <c r="T82" s="209" t="s">
        <v>426</v>
      </c>
      <c r="U82" s="210">
        <v>1</v>
      </c>
      <c r="V82" s="211" t="s">
        <v>424</v>
      </c>
      <c r="W82" s="223">
        <v>0.001945949074074074</v>
      </c>
    </row>
    <row r="83" spans="1:23" ht="12.75">
      <c r="A83" s="208" t="s">
        <v>455</v>
      </c>
      <c r="B83" s="209" t="s">
        <v>365</v>
      </c>
      <c r="C83" s="210">
        <v>1</v>
      </c>
      <c r="D83" s="211" t="s">
        <v>362</v>
      </c>
      <c r="E83" s="212">
        <v>10.61</v>
      </c>
      <c r="G83" s="208" t="s">
        <v>455</v>
      </c>
      <c r="H83" s="209" t="s">
        <v>425</v>
      </c>
      <c r="I83" s="210">
        <v>1</v>
      </c>
      <c r="J83" s="211" t="s">
        <v>424</v>
      </c>
      <c r="K83" s="212">
        <v>318</v>
      </c>
      <c r="M83" s="208" t="s">
        <v>455</v>
      </c>
      <c r="N83" s="209" t="s">
        <v>414</v>
      </c>
      <c r="O83" s="210">
        <v>1</v>
      </c>
      <c r="P83" s="211" t="s">
        <v>397</v>
      </c>
      <c r="Q83" s="221">
        <v>24.5</v>
      </c>
      <c r="R83" s="226"/>
      <c r="S83" s="208" t="s">
        <v>455</v>
      </c>
      <c r="T83" s="209" t="s">
        <v>414</v>
      </c>
      <c r="U83" s="210">
        <v>1</v>
      </c>
      <c r="V83" s="211" t="s">
        <v>397</v>
      </c>
      <c r="W83" s="223">
        <v>0.0019747685185185185</v>
      </c>
    </row>
    <row r="84" spans="1:23" ht="12.75">
      <c r="A84" s="208" t="s">
        <v>456</v>
      </c>
      <c r="B84" s="209" t="s">
        <v>414</v>
      </c>
      <c r="C84" s="210">
        <v>1</v>
      </c>
      <c r="D84" s="211" t="s">
        <v>397</v>
      </c>
      <c r="E84" s="212">
        <v>10.97</v>
      </c>
      <c r="G84" s="208" t="s">
        <v>456</v>
      </c>
      <c r="H84" s="209" t="s">
        <v>365</v>
      </c>
      <c r="I84" s="210">
        <v>1</v>
      </c>
      <c r="J84" s="211" t="s">
        <v>362</v>
      </c>
      <c r="K84" s="212">
        <v>315</v>
      </c>
      <c r="M84" s="208" t="s">
        <v>456</v>
      </c>
      <c r="N84" s="209" t="s">
        <v>363</v>
      </c>
      <c r="O84" s="210">
        <v>1</v>
      </c>
      <c r="P84" s="211" t="s">
        <v>362</v>
      </c>
      <c r="Q84" s="221">
        <v>22</v>
      </c>
      <c r="R84" s="226"/>
      <c r="S84" s="208" t="s">
        <v>456</v>
      </c>
      <c r="T84" s="209" t="s">
        <v>412</v>
      </c>
      <c r="U84" s="210">
        <v>1</v>
      </c>
      <c r="V84" s="211" t="s">
        <v>397</v>
      </c>
      <c r="W84" s="223">
        <v>0.0019979166666666665</v>
      </c>
    </row>
    <row r="85" spans="1:23" ht="12.75">
      <c r="A85" s="208" t="s">
        <v>457</v>
      </c>
      <c r="B85" s="209" t="s">
        <v>428</v>
      </c>
      <c r="C85" s="210">
        <v>1</v>
      </c>
      <c r="D85" s="211" t="s">
        <v>424</v>
      </c>
      <c r="E85" s="212">
        <v>11.06</v>
      </c>
      <c r="G85" s="208" t="s">
        <v>457</v>
      </c>
      <c r="H85" s="209" t="s">
        <v>408</v>
      </c>
      <c r="I85" s="210">
        <v>1</v>
      </c>
      <c r="J85" s="211" t="s">
        <v>397</v>
      </c>
      <c r="K85" s="212">
        <v>300</v>
      </c>
      <c r="M85" s="208" t="s">
        <v>457</v>
      </c>
      <c r="N85" s="209" t="s">
        <v>425</v>
      </c>
      <c r="O85" s="210">
        <v>1</v>
      </c>
      <c r="P85" s="211" t="s">
        <v>424</v>
      </c>
      <c r="Q85" s="221">
        <v>20.4</v>
      </c>
      <c r="R85" s="226"/>
      <c r="S85" s="208" t="s">
        <v>457</v>
      </c>
      <c r="T85" s="209" t="s">
        <v>422</v>
      </c>
      <c r="U85" s="210">
        <v>1</v>
      </c>
      <c r="V85" s="211" t="s">
        <v>417</v>
      </c>
      <c r="W85" s="223">
        <v>0.0020130787037037036</v>
      </c>
    </row>
    <row r="86" spans="1:23" ht="13.5" thickBot="1">
      <c r="A86" s="215" t="s">
        <v>458</v>
      </c>
      <c r="B86" s="220" t="s">
        <v>426</v>
      </c>
      <c r="C86" s="217">
        <v>1</v>
      </c>
      <c r="D86" s="218" t="s">
        <v>424</v>
      </c>
      <c r="E86" s="219">
        <v>11.34</v>
      </c>
      <c r="G86" s="215" t="s">
        <v>458</v>
      </c>
      <c r="H86" s="220" t="s">
        <v>426</v>
      </c>
      <c r="I86" s="217">
        <v>1</v>
      </c>
      <c r="J86" s="218" t="s">
        <v>424</v>
      </c>
      <c r="K86" s="219">
        <v>295</v>
      </c>
      <c r="M86" s="215" t="s">
        <v>458</v>
      </c>
      <c r="N86" s="220" t="s">
        <v>408</v>
      </c>
      <c r="O86" s="217">
        <v>1</v>
      </c>
      <c r="P86" s="218" t="s">
        <v>397</v>
      </c>
      <c r="Q86" s="222">
        <v>20</v>
      </c>
      <c r="R86" s="226"/>
      <c r="S86" s="215" t="s">
        <v>458</v>
      </c>
      <c r="T86" s="220" t="s">
        <v>425</v>
      </c>
      <c r="U86" s="217">
        <v>1</v>
      </c>
      <c r="V86" s="218" t="s">
        <v>424</v>
      </c>
      <c r="W86" s="224">
        <v>0.0021150462962962963</v>
      </c>
    </row>
    <row r="87" ht="13.5" thickTop="1"/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2:J38"/>
  <sheetViews>
    <sheetView zoomScalePageLayoutView="0" workbookViewId="0" topLeftCell="A11">
      <selection activeCell="L23" sqref="L23"/>
    </sheetView>
  </sheetViews>
  <sheetFormatPr defaultColWidth="9.00390625" defaultRowHeight="12.75"/>
  <cols>
    <col min="3" max="3" width="15.875" style="0" customWidth="1"/>
    <col min="5" max="5" width="14.875" style="0" bestFit="1" customWidth="1"/>
    <col min="6" max="6" width="15.625" style="0" bestFit="1" customWidth="1"/>
    <col min="7" max="7" width="14.375" style="0" bestFit="1" customWidth="1"/>
    <col min="8" max="8" width="18.75390625" style="0" bestFit="1" customWidth="1"/>
    <col min="9" max="9" width="15.75390625" style="0" bestFit="1" customWidth="1"/>
  </cols>
  <sheetData>
    <row r="12" spans="6:8" ht="12.75">
      <c r="F12" s="117" t="s">
        <v>441</v>
      </c>
      <c r="G12" s="117"/>
      <c r="H12" s="117"/>
    </row>
    <row r="13" spans="6:8" ht="12.75">
      <c r="F13" s="117"/>
      <c r="G13" s="117"/>
      <c r="H13" s="117"/>
    </row>
    <row r="14" ht="13.5" thickBot="1"/>
    <row r="15" spans="2:10" ht="13.5" thickTop="1">
      <c r="B15" s="146" t="s">
        <v>325</v>
      </c>
      <c r="C15" s="141" t="s">
        <v>439</v>
      </c>
      <c r="D15" s="120" t="s">
        <v>430</v>
      </c>
      <c r="E15" s="112">
        <v>735</v>
      </c>
      <c r="F15" s="112">
        <v>714</v>
      </c>
      <c r="G15" s="112">
        <v>691</v>
      </c>
      <c r="H15" s="112">
        <v>648</v>
      </c>
      <c r="I15" s="112">
        <v>599</v>
      </c>
      <c r="J15" s="113">
        <f>SUM(E15:I15)</f>
        <v>3387</v>
      </c>
    </row>
    <row r="16" spans="2:10" ht="21.75" customHeight="1" thickBot="1">
      <c r="B16" s="147"/>
      <c r="C16" s="142"/>
      <c r="D16" s="127"/>
      <c r="E16" s="128" t="s">
        <v>369</v>
      </c>
      <c r="F16" s="128" t="s">
        <v>374</v>
      </c>
      <c r="G16" s="128" t="s">
        <v>379</v>
      </c>
      <c r="H16" s="128" t="s">
        <v>368</v>
      </c>
      <c r="I16" s="128" t="s">
        <v>378</v>
      </c>
      <c r="J16" s="129"/>
    </row>
    <row r="17" spans="2:10" ht="13.5" thickTop="1">
      <c r="B17" s="147" t="s">
        <v>326</v>
      </c>
      <c r="C17" s="143" t="s">
        <v>362</v>
      </c>
      <c r="D17" s="132" t="s">
        <v>430</v>
      </c>
      <c r="E17" s="133">
        <v>609</v>
      </c>
      <c r="F17" s="133">
        <v>593</v>
      </c>
      <c r="G17" s="133">
        <v>589</v>
      </c>
      <c r="H17" s="133">
        <v>528</v>
      </c>
      <c r="I17" s="133">
        <v>517</v>
      </c>
      <c r="J17" s="134">
        <f>SUM(E17:I17)</f>
        <v>2836</v>
      </c>
    </row>
    <row r="18" spans="2:10" ht="13.5" thickBot="1">
      <c r="B18" s="147"/>
      <c r="C18" s="142"/>
      <c r="D18" s="127"/>
      <c r="E18" s="135" t="s">
        <v>385</v>
      </c>
      <c r="F18" s="135" t="s">
        <v>382</v>
      </c>
      <c r="G18" s="135" t="s">
        <v>383</v>
      </c>
      <c r="H18" s="135" t="s">
        <v>387</v>
      </c>
      <c r="I18" s="135" t="s">
        <v>384</v>
      </c>
      <c r="J18" s="129"/>
    </row>
    <row r="19" spans="2:10" ht="13.5" thickTop="1">
      <c r="B19" s="147" t="s">
        <v>327</v>
      </c>
      <c r="C19" s="143" t="s">
        <v>438</v>
      </c>
      <c r="D19" s="132" t="s">
        <v>430</v>
      </c>
      <c r="E19" s="136">
        <v>674</v>
      </c>
      <c r="F19" s="136">
        <v>476</v>
      </c>
      <c r="G19" s="136">
        <v>457</v>
      </c>
      <c r="H19" s="136">
        <v>445</v>
      </c>
      <c r="I19" s="136">
        <v>428</v>
      </c>
      <c r="J19" s="134">
        <f>SUM(E19:I19)</f>
        <v>2480</v>
      </c>
    </row>
    <row r="20" spans="2:10" ht="13.5" thickBot="1">
      <c r="B20" s="147"/>
      <c r="C20" s="142"/>
      <c r="D20" s="127"/>
      <c r="E20" s="128" t="s">
        <v>432</v>
      </c>
      <c r="F20" s="128" t="s">
        <v>433</v>
      </c>
      <c r="G20" s="128" t="s">
        <v>435</v>
      </c>
      <c r="H20" s="128" t="s">
        <v>434</v>
      </c>
      <c r="I20" s="128" t="s">
        <v>436</v>
      </c>
      <c r="J20" s="129"/>
    </row>
    <row r="21" spans="2:10" ht="13.5" thickTop="1">
      <c r="B21" s="147" t="s">
        <v>328</v>
      </c>
      <c r="C21" s="144" t="s">
        <v>440</v>
      </c>
      <c r="D21" s="124" t="s">
        <v>430</v>
      </c>
      <c r="E21" s="130">
        <v>563</v>
      </c>
      <c r="F21" s="130">
        <v>431</v>
      </c>
      <c r="G21" s="130">
        <v>543</v>
      </c>
      <c r="H21" s="130">
        <v>434</v>
      </c>
      <c r="I21" s="130">
        <v>439</v>
      </c>
      <c r="J21" s="125">
        <f>SUM(E21:I21)</f>
        <v>2410</v>
      </c>
    </row>
    <row r="22" spans="2:10" ht="13.5" thickBot="1">
      <c r="B22" s="148"/>
      <c r="C22" s="145"/>
      <c r="D22" s="121"/>
      <c r="E22" s="122" t="s">
        <v>401</v>
      </c>
      <c r="F22" s="122" t="s">
        <v>398</v>
      </c>
      <c r="G22" s="122" t="s">
        <v>400</v>
      </c>
      <c r="H22" s="122" t="s">
        <v>399</v>
      </c>
      <c r="I22" s="119" t="s">
        <v>429</v>
      </c>
      <c r="J22" s="116"/>
    </row>
    <row r="23" ht="13.5" thickTop="1"/>
    <row r="24" spans="6:8" ht="12.75">
      <c r="F24" s="117" t="s">
        <v>442</v>
      </c>
      <c r="G24" s="117"/>
      <c r="H24" s="117"/>
    </row>
    <row r="25" spans="6:8" ht="12.75">
      <c r="F25" s="117"/>
      <c r="G25" s="117"/>
      <c r="H25" s="117"/>
    </row>
    <row r="26" ht="13.5" thickBot="1"/>
    <row r="27" spans="2:10" ht="13.5" thickTop="1">
      <c r="B27" s="149" t="s">
        <v>325</v>
      </c>
      <c r="C27" s="111" t="s">
        <v>438</v>
      </c>
      <c r="D27" s="120" t="s">
        <v>431</v>
      </c>
      <c r="E27" s="118">
        <v>609</v>
      </c>
      <c r="F27" s="118">
        <v>557</v>
      </c>
      <c r="G27" s="118">
        <v>513</v>
      </c>
      <c r="H27" s="118">
        <v>452</v>
      </c>
      <c r="I27" s="118">
        <v>451</v>
      </c>
      <c r="J27" s="113">
        <f aca="true" t="shared" si="0" ref="J27:J37">SUM(E27:I27)</f>
        <v>2582</v>
      </c>
    </row>
    <row r="28" spans="2:10" ht="13.5" thickBot="1">
      <c r="B28" s="150"/>
      <c r="C28" s="126"/>
      <c r="D28" s="160"/>
      <c r="E28" s="138" t="s">
        <v>390</v>
      </c>
      <c r="F28" s="138" t="s">
        <v>392</v>
      </c>
      <c r="G28" s="139" t="s">
        <v>393</v>
      </c>
      <c r="H28" s="138" t="s">
        <v>395</v>
      </c>
      <c r="I28" s="140" t="s">
        <v>394</v>
      </c>
      <c r="J28" s="114"/>
    </row>
    <row r="29" spans="2:10" ht="13.5" thickTop="1">
      <c r="B29" s="150" t="s">
        <v>326</v>
      </c>
      <c r="C29" s="123" t="s">
        <v>440</v>
      </c>
      <c r="D29" s="132" t="s">
        <v>431</v>
      </c>
      <c r="E29" s="137">
        <v>611</v>
      </c>
      <c r="F29" s="137">
        <v>594</v>
      </c>
      <c r="G29" s="137">
        <v>446</v>
      </c>
      <c r="H29" s="137">
        <v>432</v>
      </c>
      <c r="I29" s="137">
        <v>419</v>
      </c>
      <c r="J29" s="115">
        <f t="shared" si="0"/>
        <v>2502</v>
      </c>
    </row>
    <row r="30" spans="2:10" ht="13.5" thickBot="1">
      <c r="B30" s="150"/>
      <c r="C30" s="126"/>
      <c r="D30" s="160"/>
      <c r="E30" s="152" t="s">
        <v>406</v>
      </c>
      <c r="F30" s="153" t="s">
        <v>404</v>
      </c>
      <c r="G30" s="152" t="s">
        <v>415</v>
      </c>
      <c r="H30" s="153" t="s">
        <v>405</v>
      </c>
      <c r="I30" s="154" t="s">
        <v>413</v>
      </c>
      <c r="J30" s="129"/>
    </row>
    <row r="31" spans="2:10" ht="13.5" thickTop="1">
      <c r="B31" s="150" t="s">
        <v>327</v>
      </c>
      <c r="C31" s="131" t="s">
        <v>439</v>
      </c>
      <c r="D31" s="132" t="s">
        <v>431</v>
      </c>
      <c r="E31" s="155">
        <v>563</v>
      </c>
      <c r="F31" s="155">
        <v>543</v>
      </c>
      <c r="G31" s="155">
        <v>439</v>
      </c>
      <c r="H31" s="155">
        <v>434</v>
      </c>
      <c r="I31" s="155">
        <v>431</v>
      </c>
      <c r="J31" s="134">
        <f t="shared" si="0"/>
        <v>2410</v>
      </c>
    </row>
    <row r="32" spans="2:10" ht="13.5" thickBot="1">
      <c r="B32" s="150"/>
      <c r="C32" s="126"/>
      <c r="D32" s="127"/>
      <c r="E32" s="152" t="s">
        <v>352</v>
      </c>
      <c r="F32" s="152" t="s">
        <v>354</v>
      </c>
      <c r="G32" s="152" t="s">
        <v>356</v>
      </c>
      <c r="H32" s="152" t="s">
        <v>355</v>
      </c>
      <c r="I32" s="154" t="s">
        <v>353</v>
      </c>
      <c r="J32" s="129"/>
    </row>
    <row r="33" spans="2:10" ht="13.5" thickTop="1">
      <c r="B33" s="150" t="s">
        <v>328</v>
      </c>
      <c r="C33" s="131" t="s">
        <v>417</v>
      </c>
      <c r="D33" s="124" t="s">
        <v>431</v>
      </c>
      <c r="E33" s="155">
        <v>484</v>
      </c>
      <c r="F33" s="155">
        <v>443</v>
      </c>
      <c r="G33" s="155">
        <v>418</v>
      </c>
      <c r="H33" s="155">
        <v>343</v>
      </c>
      <c r="I33" s="155">
        <v>290</v>
      </c>
      <c r="J33" s="134">
        <f t="shared" si="0"/>
        <v>1978</v>
      </c>
    </row>
    <row r="34" spans="2:10" ht="13.5" thickBot="1">
      <c r="B34" s="150"/>
      <c r="C34" s="126"/>
      <c r="D34" s="127"/>
      <c r="E34" s="152" t="s">
        <v>416</v>
      </c>
      <c r="F34" s="152" t="s">
        <v>418</v>
      </c>
      <c r="G34" s="152" t="s">
        <v>419</v>
      </c>
      <c r="H34" s="152" t="s">
        <v>421</v>
      </c>
      <c r="I34" s="156" t="s">
        <v>420</v>
      </c>
      <c r="J34" s="129"/>
    </row>
    <row r="35" spans="2:10" ht="13.5" thickTop="1">
      <c r="B35" s="150" t="s">
        <v>329</v>
      </c>
      <c r="C35" s="131" t="s">
        <v>362</v>
      </c>
      <c r="D35" s="124" t="s">
        <v>431</v>
      </c>
      <c r="E35" s="155">
        <v>405</v>
      </c>
      <c r="F35" s="155">
        <v>384</v>
      </c>
      <c r="G35" s="155">
        <v>351</v>
      </c>
      <c r="H35" s="155">
        <v>325</v>
      </c>
      <c r="I35" s="155">
        <v>283</v>
      </c>
      <c r="J35" s="134">
        <f t="shared" si="0"/>
        <v>1748</v>
      </c>
    </row>
    <row r="36" spans="2:10" ht="13.5" thickBot="1">
      <c r="B36" s="150"/>
      <c r="C36" s="126"/>
      <c r="D36" s="127"/>
      <c r="E36" s="157" t="s">
        <v>366</v>
      </c>
      <c r="F36" s="157" t="s">
        <v>363</v>
      </c>
      <c r="G36" s="157" t="s">
        <v>364</v>
      </c>
      <c r="H36" s="157" t="s">
        <v>367</v>
      </c>
      <c r="I36" s="158" t="s">
        <v>365</v>
      </c>
      <c r="J36" s="129"/>
    </row>
    <row r="37" spans="2:10" ht="13.5" thickTop="1">
      <c r="B37" s="150" t="s">
        <v>330</v>
      </c>
      <c r="C37" s="131" t="s">
        <v>424</v>
      </c>
      <c r="D37" s="124" t="s">
        <v>431</v>
      </c>
      <c r="E37" s="155">
        <v>380</v>
      </c>
      <c r="F37" s="155">
        <v>298</v>
      </c>
      <c r="G37" s="155">
        <v>242</v>
      </c>
      <c r="H37" s="155">
        <v>211</v>
      </c>
      <c r="I37" s="155">
        <v>203</v>
      </c>
      <c r="J37" s="134">
        <f t="shared" si="0"/>
        <v>1334</v>
      </c>
    </row>
    <row r="38" spans="2:10" ht="13.5" thickBot="1">
      <c r="B38" s="151"/>
      <c r="C38" s="126"/>
      <c r="D38" s="127"/>
      <c r="E38" s="153" t="s">
        <v>427</v>
      </c>
      <c r="F38" s="152" t="s">
        <v>423</v>
      </c>
      <c r="G38" s="153" t="s">
        <v>428</v>
      </c>
      <c r="H38" s="152" t="s">
        <v>425</v>
      </c>
      <c r="I38" s="159" t="s">
        <v>426</v>
      </c>
      <c r="J38" s="129"/>
    </row>
    <row r="39" ht="13.5" thickTop="1"/>
  </sheetData>
  <sheetProtection/>
  <mergeCells count="42">
    <mergeCell ref="D35:D36"/>
    <mergeCell ref="D37:D38"/>
    <mergeCell ref="D27:D28"/>
    <mergeCell ref="D29:D30"/>
    <mergeCell ref="D31:D32"/>
    <mergeCell ref="D33:D34"/>
    <mergeCell ref="D15:D16"/>
    <mergeCell ref="D17:D18"/>
    <mergeCell ref="D19:D20"/>
    <mergeCell ref="D21:D22"/>
    <mergeCell ref="C35:C36"/>
    <mergeCell ref="C37:C38"/>
    <mergeCell ref="B27:B28"/>
    <mergeCell ref="B29:B30"/>
    <mergeCell ref="B31:B32"/>
    <mergeCell ref="B33:B34"/>
    <mergeCell ref="B35:B36"/>
    <mergeCell ref="B37:B38"/>
    <mergeCell ref="C27:C28"/>
    <mergeCell ref="C29:C30"/>
    <mergeCell ref="C31:C32"/>
    <mergeCell ref="C33:C34"/>
    <mergeCell ref="J31:J32"/>
    <mergeCell ref="J33:J34"/>
    <mergeCell ref="J35:J36"/>
    <mergeCell ref="J37:J38"/>
    <mergeCell ref="F12:H13"/>
    <mergeCell ref="F24:H25"/>
    <mergeCell ref="J27:J28"/>
    <mergeCell ref="J29:J30"/>
    <mergeCell ref="J15:J16"/>
    <mergeCell ref="J17:J18"/>
    <mergeCell ref="J19:J20"/>
    <mergeCell ref="J21:J22"/>
    <mergeCell ref="B15:B16"/>
    <mergeCell ref="B17:B18"/>
    <mergeCell ref="B19:B20"/>
    <mergeCell ref="B21:B22"/>
    <mergeCell ref="C15:C16"/>
    <mergeCell ref="C17:C18"/>
    <mergeCell ref="C19:C20"/>
    <mergeCell ref="C21:C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06"/>
  <sheetViews>
    <sheetView zoomScaleSheetLayoutView="100" zoomScalePageLayoutView="0" workbookViewId="0" topLeftCell="A275">
      <selection activeCell="H2" sqref="H2:H302"/>
    </sheetView>
  </sheetViews>
  <sheetFormatPr defaultColWidth="9.00390625" defaultRowHeight="12.75"/>
  <cols>
    <col min="1" max="1" width="6.00390625" style="7" customWidth="1"/>
    <col min="2" max="2" width="6.125" style="9" customWidth="1"/>
    <col min="3" max="3" width="6.00390625" style="7" customWidth="1"/>
    <col min="4" max="4" width="6.375" style="7" customWidth="1"/>
    <col min="5" max="5" width="9.00390625" style="10" customWidth="1"/>
    <col min="6" max="6" width="9.25390625" style="10" customWidth="1"/>
    <col min="7" max="7" width="6.875" style="11" customWidth="1"/>
    <col min="8" max="8" width="9.125" style="8" customWidth="1"/>
    <col min="9" max="16384" width="9.125" style="7" customWidth="1"/>
  </cols>
  <sheetData>
    <row r="1" spans="1:11" s="5" customFormat="1" ht="11.25">
      <c r="A1" s="59" t="s">
        <v>0</v>
      </c>
      <c r="B1" s="55" t="s">
        <v>321</v>
      </c>
      <c r="C1" s="55" t="s">
        <v>319</v>
      </c>
      <c r="D1" s="56" t="s">
        <v>1</v>
      </c>
      <c r="E1" s="57" t="s">
        <v>2</v>
      </c>
      <c r="F1" s="55" t="s">
        <v>3</v>
      </c>
      <c r="G1" s="55" t="s">
        <v>4</v>
      </c>
      <c r="H1" s="58" t="s">
        <v>322</v>
      </c>
      <c r="I1" s="58" t="s">
        <v>5</v>
      </c>
      <c r="J1" s="56" t="s">
        <v>323</v>
      </c>
      <c r="K1" s="58" t="s">
        <v>6</v>
      </c>
    </row>
    <row r="2" spans="1:19" s="5" customFormat="1" ht="11.25">
      <c r="A2" s="59" t="s">
        <v>7</v>
      </c>
      <c r="B2" s="50">
        <v>4.9</v>
      </c>
      <c r="C2" s="50" t="s">
        <v>320</v>
      </c>
      <c r="D2" s="50">
        <v>10</v>
      </c>
      <c r="E2" s="53">
        <v>749</v>
      </c>
      <c r="F2" s="50" t="s">
        <v>8</v>
      </c>
      <c r="G2" s="50" t="s">
        <v>9</v>
      </c>
      <c r="H2" s="89">
        <v>0.0008666666666666666</v>
      </c>
      <c r="I2" s="43">
        <v>0.0011851851851851852</v>
      </c>
      <c r="J2" s="50">
        <v>25.5</v>
      </c>
      <c r="K2" s="67">
        <v>0.0005787037037037038</v>
      </c>
      <c r="N2" s="48">
        <v>15</v>
      </c>
      <c r="O2" s="50" t="s">
        <v>9</v>
      </c>
      <c r="Q2" s="49">
        <v>3</v>
      </c>
      <c r="S2" s="49">
        <v>4</v>
      </c>
    </row>
    <row r="3" spans="1:19" s="5" customFormat="1" ht="11.25">
      <c r="A3" s="59" t="s">
        <v>10</v>
      </c>
      <c r="B3" s="47">
        <f aca="true" t="shared" si="0" ref="B3:J28">B4-(B$52-B$2)/50</f>
        <v>4.912000000000021</v>
      </c>
      <c r="C3" s="47">
        <f t="shared" si="0"/>
        <v>6.239600000000019</v>
      </c>
      <c r="D3" s="47">
        <f t="shared" si="0"/>
        <v>10.024000000000042</v>
      </c>
      <c r="E3" s="54">
        <f t="shared" si="0"/>
        <v>747.420000000002</v>
      </c>
      <c r="F3" s="47">
        <f t="shared" si="0"/>
        <v>16.959999999999958</v>
      </c>
      <c r="G3" s="47">
        <f t="shared" si="0"/>
        <v>91.75999999999975</v>
      </c>
      <c r="H3" s="90">
        <f t="shared" si="0"/>
        <v>0.0008697037037037022</v>
      </c>
      <c r="I3" s="44">
        <f t="shared" si="0"/>
        <v>0.0011892592592592584</v>
      </c>
      <c r="J3" s="47">
        <f t="shared" si="0"/>
        <v>25.549999999999965</v>
      </c>
      <c r="K3" s="68">
        <f aca="true" t="shared" si="1" ref="K3:K51">K4-(K$52-K$2)/50</f>
        <v>0.0005796296296296299</v>
      </c>
      <c r="N3" s="47">
        <f aca="true" t="shared" si="2" ref="N3:N34">N4-(N$52-N$2)/50</f>
        <v>15.040000000000042</v>
      </c>
      <c r="O3" s="47">
        <f aca="true" t="shared" si="3" ref="O3:O28">O4-(O$52-O$2)/50</f>
        <v>91.75999999999975</v>
      </c>
      <c r="Q3" s="49">
        <v>3.06</v>
      </c>
      <c r="S3" s="49">
        <v>4.36</v>
      </c>
    </row>
    <row r="4" spans="1:19" s="5" customFormat="1" ht="11.25">
      <c r="A4" s="59" t="s">
        <v>11</v>
      </c>
      <c r="B4" s="47">
        <f t="shared" si="0"/>
        <v>4.924000000000021</v>
      </c>
      <c r="C4" s="47">
        <f t="shared" si="0"/>
        <v>6.2592000000000185</v>
      </c>
      <c r="D4" s="47">
        <f t="shared" si="0"/>
        <v>10.048000000000041</v>
      </c>
      <c r="E4" s="54">
        <f t="shared" si="0"/>
        <v>745.840000000002</v>
      </c>
      <c r="F4" s="47">
        <f t="shared" si="0"/>
        <v>16.91999999999996</v>
      </c>
      <c r="G4" s="47">
        <f t="shared" si="0"/>
        <v>91.51999999999975</v>
      </c>
      <c r="H4" s="90">
        <f t="shared" si="0"/>
        <v>0.0008727407407407393</v>
      </c>
      <c r="I4" s="44">
        <f t="shared" si="0"/>
        <v>0.0011933333333333325</v>
      </c>
      <c r="J4" s="47">
        <f t="shared" si="0"/>
        <v>25.599999999999966</v>
      </c>
      <c r="K4" s="68">
        <f t="shared" si="1"/>
        <v>0.0005805555555555558</v>
      </c>
      <c r="N4" s="47">
        <f t="shared" si="2"/>
        <v>15.080000000000041</v>
      </c>
      <c r="O4" s="47">
        <f t="shared" si="3"/>
        <v>91.51999999999975</v>
      </c>
      <c r="Q4" s="49">
        <v>3.12</v>
      </c>
      <c r="S4" s="49">
        <v>4.73</v>
      </c>
    </row>
    <row r="5" spans="1:19" s="5" customFormat="1" ht="11.25">
      <c r="A5" s="59" t="s">
        <v>12</v>
      </c>
      <c r="B5" s="47">
        <f t="shared" si="0"/>
        <v>4.93600000000002</v>
      </c>
      <c r="C5" s="47">
        <f t="shared" si="0"/>
        <v>6.278800000000018</v>
      </c>
      <c r="D5" s="47">
        <f t="shared" si="0"/>
        <v>10.07200000000004</v>
      </c>
      <c r="E5" s="54">
        <f t="shared" si="0"/>
        <v>744.2600000000019</v>
      </c>
      <c r="F5" s="47">
        <f t="shared" si="0"/>
        <v>16.87999999999996</v>
      </c>
      <c r="G5" s="47">
        <f t="shared" si="0"/>
        <v>91.27999999999976</v>
      </c>
      <c r="H5" s="90">
        <f t="shared" si="0"/>
        <v>0.0008757777777777763</v>
      </c>
      <c r="I5" s="44">
        <f t="shared" si="0"/>
        <v>0.0011974074074074066</v>
      </c>
      <c r="J5" s="47">
        <f t="shared" si="0"/>
        <v>25.649999999999967</v>
      </c>
      <c r="K5" s="68">
        <f t="shared" si="1"/>
        <v>0.0005814814814814818</v>
      </c>
      <c r="N5" s="47">
        <f t="shared" si="2"/>
        <v>15.12000000000004</v>
      </c>
      <c r="O5" s="47">
        <f t="shared" si="3"/>
        <v>91.27999999999976</v>
      </c>
      <c r="Q5" s="49">
        <v>3.17</v>
      </c>
      <c r="S5" s="49">
        <v>5.09</v>
      </c>
    </row>
    <row r="6" spans="1:19" s="5" customFormat="1" ht="11.25">
      <c r="A6" s="59" t="s">
        <v>13</v>
      </c>
      <c r="B6" s="47">
        <f t="shared" si="0"/>
        <v>4.94800000000002</v>
      </c>
      <c r="C6" s="47">
        <f t="shared" si="0"/>
        <v>6.298400000000018</v>
      </c>
      <c r="D6" s="47">
        <f t="shared" si="0"/>
        <v>10.09600000000004</v>
      </c>
      <c r="E6" s="54">
        <f t="shared" si="0"/>
        <v>742.6800000000019</v>
      </c>
      <c r="F6" s="47">
        <f t="shared" si="0"/>
        <v>16.83999999999996</v>
      </c>
      <c r="G6" s="47">
        <f t="shared" si="0"/>
        <v>91.03999999999976</v>
      </c>
      <c r="H6" s="90">
        <f t="shared" si="0"/>
        <v>0.0008788148148148134</v>
      </c>
      <c r="I6" s="44">
        <f t="shared" si="0"/>
        <v>0.0012014814814814807</v>
      </c>
      <c r="J6" s="47">
        <f t="shared" si="0"/>
        <v>25.699999999999967</v>
      </c>
      <c r="K6" s="68">
        <f t="shared" si="1"/>
        <v>0.0005824074074074077</v>
      </c>
      <c r="N6" s="47">
        <f t="shared" si="2"/>
        <v>15.16000000000004</v>
      </c>
      <c r="O6" s="47">
        <f t="shared" si="3"/>
        <v>91.03999999999976</v>
      </c>
      <c r="Q6" s="49">
        <v>3.23</v>
      </c>
      <c r="S6" s="49">
        <v>5.46</v>
      </c>
    </row>
    <row r="7" spans="1:19" s="5" customFormat="1" ht="11.25">
      <c r="A7" s="59" t="s">
        <v>14</v>
      </c>
      <c r="B7" s="47">
        <f t="shared" si="0"/>
        <v>4.9600000000000195</v>
      </c>
      <c r="C7" s="47">
        <f t="shared" si="0"/>
        <v>6.318000000000017</v>
      </c>
      <c r="D7" s="47">
        <f t="shared" si="0"/>
        <v>10.120000000000038</v>
      </c>
      <c r="E7" s="54">
        <f t="shared" si="0"/>
        <v>741.1000000000018</v>
      </c>
      <c r="F7" s="47">
        <f t="shared" si="0"/>
        <v>16.79999999999996</v>
      </c>
      <c r="G7" s="47">
        <f t="shared" si="0"/>
        <v>90.79999999999977</v>
      </c>
      <c r="H7" s="90">
        <f t="shared" si="0"/>
        <v>0.0008818518518518505</v>
      </c>
      <c r="I7" s="44">
        <f t="shared" si="0"/>
        <v>0.0012055555555555548</v>
      </c>
      <c r="J7" s="47">
        <f t="shared" si="0"/>
        <v>25.749999999999968</v>
      </c>
      <c r="K7" s="68">
        <f t="shared" si="1"/>
        <v>0.0005833333333333336</v>
      </c>
      <c r="N7" s="47">
        <f t="shared" si="2"/>
        <v>15.200000000000038</v>
      </c>
      <c r="O7" s="47">
        <f t="shared" si="3"/>
        <v>90.79999999999977</v>
      </c>
      <c r="Q7" s="49">
        <v>3.29</v>
      </c>
      <c r="S7" s="49">
        <v>5.82</v>
      </c>
    </row>
    <row r="8" spans="1:19" s="5" customFormat="1" ht="11.25">
      <c r="A8" s="59" t="s">
        <v>15</v>
      </c>
      <c r="B8" s="47">
        <f t="shared" si="0"/>
        <v>4.972000000000019</v>
      </c>
      <c r="C8" s="47">
        <f t="shared" si="0"/>
        <v>6.337600000000017</v>
      </c>
      <c r="D8" s="47">
        <f t="shared" si="0"/>
        <v>10.144000000000037</v>
      </c>
      <c r="E8" s="54">
        <f t="shared" si="0"/>
        <v>739.5200000000018</v>
      </c>
      <c r="F8" s="47">
        <f t="shared" si="0"/>
        <v>16.759999999999962</v>
      </c>
      <c r="G8" s="47">
        <f t="shared" si="0"/>
        <v>90.55999999999977</v>
      </c>
      <c r="H8" s="90">
        <f t="shared" si="0"/>
        <v>0.0008848888888888875</v>
      </c>
      <c r="I8" s="44">
        <f t="shared" si="0"/>
        <v>0.0012096296296296289</v>
      </c>
      <c r="J8" s="47">
        <f t="shared" si="0"/>
        <v>25.79999999999997</v>
      </c>
      <c r="K8" s="68">
        <f t="shared" si="1"/>
        <v>0.0005842592592592595</v>
      </c>
      <c r="N8" s="47">
        <f t="shared" si="2"/>
        <v>15.240000000000038</v>
      </c>
      <c r="O8" s="47">
        <f t="shared" si="3"/>
        <v>90.55999999999977</v>
      </c>
      <c r="Q8" s="49">
        <v>3.35</v>
      </c>
      <c r="S8" s="49">
        <v>6.19</v>
      </c>
    </row>
    <row r="9" spans="1:19" s="5" customFormat="1" ht="11.25">
      <c r="A9" s="59" t="s">
        <v>16</v>
      </c>
      <c r="B9" s="47">
        <f t="shared" si="0"/>
        <v>4.984000000000019</v>
      </c>
      <c r="C9" s="47">
        <f t="shared" si="0"/>
        <v>6.357200000000017</v>
      </c>
      <c r="D9" s="47">
        <f t="shared" si="0"/>
        <v>10.168000000000037</v>
      </c>
      <c r="E9" s="54">
        <f t="shared" si="0"/>
        <v>737.9400000000018</v>
      </c>
      <c r="F9" s="47">
        <f t="shared" si="0"/>
        <v>16.719999999999963</v>
      </c>
      <c r="G9" s="47">
        <f t="shared" si="0"/>
        <v>90.31999999999978</v>
      </c>
      <c r="H9" s="90">
        <f t="shared" si="0"/>
        <v>0.0008879259259259246</v>
      </c>
      <c r="I9" s="44">
        <f t="shared" si="0"/>
        <v>0.001213703703703703</v>
      </c>
      <c r="J9" s="47">
        <f t="shared" si="0"/>
        <v>25.84999999999997</v>
      </c>
      <c r="K9" s="68">
        <f t="shared" si="1"/>
        <v>0.0005851851851851854</v>
      </c>
      <c r="N9" s="47">
        <f t="shared" si="2"/>
        <v>15.280000000000037</v>
      </c>
      <c r="O9" s="47">
        <f t="shared" si="3"/>
        <v>90.31999999999978</v>
      </c>
      <c r="Q9" s="49">
        <v>3.4</v>
      </c>
      <c r="S9" s="49">
        <v>6.55</v>
      </c>
    </row>
    <row r="10" spans="1:19" s="5" customFormat="1" ht="11.25">
      <c r="A10" s="59" t="s">
        <v>17</v>
      </c>
      <c r="B10" s="47">
        <f t="shared" si="0"/>
        <v>4.996000000000018</v>
      </c>
      <c r="C10" s="47">
        <f t="shared" si="0"/>
        <v>6.376800000000016</v>
      </c>
      <c r="D10" s="47">
        <f t="shared" si="0"/>
        <v>10.192000000000036</v>
      </c>
      <c r="E10" s="54">
        <f t="shared" si="0"/>
        <v>736.3600000000017</v>
      </c>
      <c r="F10" s="47">
        <f t="shared" si="0"/>
        <v>16.679999999999964</v>
      </c>
      <c r="G10" s="47">
        <f t="shared" si="0"/>
        <v>90.07999999999979</v>
      </c>
      <c r="H10" s="90">
        <f t="shared" si="0"/>
        <v>0.0008909629629629617</v>
      </c>
      <c r="I10" s="44">
        <f t="shared" si="0"/>
        <v>0.001217777777777777</v>
      </c>
      <c r="J10" s="47">
        <f t="shared" si="0"/>
        <v>25.89999999999997</v>
      </c>
      <c r="K10" s="68">
        <f t="shared" si="1"/>
        <v>0.0005861111111111114</v>
      </c>
      <c r="N10" s="47">
        <f t="shared" si="2"/>
        <v>15.320000000000036</v>
      </c>
      <c r="O10" s="47">
        <f t="shared" si="3"/>
        <v>90.07999999999979</v>
      </c>
      <c r="Q10" s="49">
        <v>3.46</v>
      </c>
      <c r="S10" s="49">
        <v>6.92</v>
      </c>
    </row>
    <row r="11" spans="1:19" s="5" customFormat="1" ht="11.25">
      <c r="A11" s="59" t="s">
        <v>18</v>
      </c>
      <c r="B11" s="47">
        <f t="shared" si="0"/>
        <v>5.008000000000018</v>
      </c>
      <c r="C11" s="47">
        <f t="shared" si="0"/>
        <v>6.396400000000016</v>
      </c>
      <c r="D11" s="47">
        <f t="shared" si="0"/>
        <v>10.216000000000035</v>
      </c>
      <c r="E11" s="54">
        <f t="shared" si="0"/>
        <v>734.7800000000017</v>
      </c>
      <c r="F11" s="47">
        <f t="shared" si="0"/>
        <v>16.639999999999965</v>
      </c>
      <c r="G11" s="47">
        <f t="shared" si="0"/>
        <v>89.83999999999979</v>
      </c>
      <c r="H11" s="90">
        <f t="shared" si="0"/>
        <v>0.0008939999999999987</v>
      </c>
      <c r="I11" s="44">
        <f t="shared" si="0"/>
        <v>0.0012218518518518511</v>
      </c>
      <c r="J11" s="47">
        <f t="shared" si="0"/>
        <v>25.94999999999997</v>
      </c>
      <c r="K11" s="68">
        <f t="shared" si="1"/>
        <v>0.0005870370370370373</v>
      </c>
      <c r="N11" s="47">
        <f t="shared" si="2"/>
        <v>15.360000000000035</v>
      </c>
      <c r="O11" s="47">
        <f t="shared" si="3"/>
        <v>89.83999999999979</v>
      </c>
      <c r="Q11" s="49">
        <v>3.52</v>
      </c>
      <c r="S11" s="49">
        <v>7.28</v>
      </c>
    </row>
    <row r="12" spans="1:19" s="5" customFormat="1" ht="11.25">
      <c r="A12" s="59" t="s">
        <v>19</v>
      </c>
      <c r="B12" s="47">
        <f t="shared" si="0"/>
        <v>5.020000000000017</v>
      </c>
      <c r="C12" s="47">
        <f t="shared" si="0"/>
        <v>6.4160000000000155</v>
      </c>
      <c r="D12" s="47">
        <f t="shared" si="0"/>
        <v>10.240000000000034</v>
      </c>
      <c r="E12" s="54">
        <f t="shared" si="0"/>
        <v>733.2000000000016</v>
      </c>
      <c r="F12" s="47">
        <f t="shared" si="0"/>
        <v>16.599999999999966</v>
      </c>
      <c r="G12" s="47">
        <f t="shared" si="0"/>
        <v>89.5999999999998</v>
      </c>
      <c r="H12" s="90">
        <f t="shared" si="0"/>
        <v>0.0008970370370370358</v>
      </c>
      <c r="I12" s="44">
        <f t="shared" si="0"/>
        <v>0.0012259259259259252</v>
      </c>
      <c r="J12" s="47">
        <f t="shared" si="0"/>
        <v>25.99999999999997</v>
      </c>
      <c r="K12" s="68">
        <f t="shared" si="1"/>
        <v>0.0005879629629629632</v>
      </c>
      <c r="N12" s="47">
        <f t="shared" si="2"/>
        <v>15.400000000000034</v>
      </c>
      <c r="O12" s="47">
        <f t="shared" si="3"/>
        <v>89.5999999999998</v>
      </c>
      <c r="Q12" s="49">
        <v>3.58</v>
      </c>
      <c r="S12" s="49">
        <v>7.65</v>
      </c>
    </row>
    <row r="13" spans="1:19" s="5" customFormat="1" ht="11.25">
      <c r="A13" s="59" t="s">
        <v>20</v>
      </c>
      <c r="B13" s="47">
        <f t="shared" si="0"/>
        <v>5.032000000000017</v>
      </c>
      <c r="C13" s="47">
        <f t="shared" si="0"/>
        <v>6.435600000000015</v>
      </c>
      <c r="D13" s="47">
        <f t="shared" si="0"/>
        <v>10.264000000000033</v>
      </c>
      <c r="E13" s="54">
        <f t="shared" si="0"/>
        <v>731.6200000000016</v>
      </c>
      <c r="F13" s="47">
        <f t="shared" si="0"/>
        <v>16.559999999999967</v>
      </c>
      <c r="G13" s="47">
        <f t="shared" si="0"/>
        <v>89.3599999999998</v>
      </c>
      <c r="H13" s="90">
        <f t="shared" si="0"/>
        <v>0.0009000740740740729</v>
      </c>
      <c r="I13" s="44">
        <f t="shared" si="0"/>
        <v>0.0012299999999999993</v>
      </c>
      <c r="J13" s="47">
        <f t="shared" si="0"/>
        <v>26.049999999999972</v>
      </c>
      <c r="K13" s="68">
        <f t="shared" si="1"/>
        <v>0.0005888888888888891</v>
      </c>
      <c r="N13" s="47">
        <f t="shared" si="2"/>
        <v>15.440000000000033</v>
      </c>
      <c r="O13" s="47">
        <f t="shared" si="3"/>
        <v>89.3599999999998</v>
      </c>
      <c r="Q13" s="49">
        <v>3.63</v>
      </c>
      <c r="S13" s="49">
        <v>8.01</v>
      </c>
    </row>
    <row r="14" spans="1:19" s="5" customFormat="1" ht="11.25">
      <c r="A14" s="59" t="s">
        <v>21</v>
      </c>
      <c r="B14" s="47">
        <f t="shared" si="0"/>
        <v>5.0440000000000165</v>
      </c>
      <c r="C14" s="47">
        <f t="shared" si="0"/>
        <v>6.455200000000015</v>
      </c>
      <c r="D14" s="47">
        <f t="shared" si="0"/>
        <v>10.288000000000032</v>
      </c>
      <c r="E14" s="54">
        <f t="shared" si="0"/>
        <v>730.0400000000016</v>
      </c>
      <c r="F14" s="47">
        <f t="shared" si="0"/>
        <v>16.519999999999968</v>
      </c>
      <c r="G14" s="47">
        <f t="shared" si="0"/>
        <v>89.1199999999998</v>
      </c>
      <c r="H14" s="90">
        <f t="shared" si="0"/>
        <v>0.00090311111111111</v>
      </c>
      <c r="I14" s="44">
        <f t="shared" si="0"/>
        <v>0.0012340740740740734</v>
      </c>
      <c r="J14" s="47">
        <f t="shared" si="0"/>
        <v>26.099999999999973</v>
      </c>
      <c r="K14" s="68">
        <f t="shared" si="1"/>
        <v>0.000589814814814815</v>
      </c>
      <c r="N14" s="47">
        <f t="shared" si="2"/>
        <v>15.480000000000032</v>
      </c>
      <c r="O14" s="47">
        <f t="shared" si="3"/>
        <v>89.1199999999998</v>
      </c>
      <c r="Q14" s="49">
        <v>3.69</v>
      </c>
      <c r="S14" s="49">
        <v>8.38</v>
      </c>
    </row>
    <row r="15" spans="1:19" s="5" customFormat="1" ht="11.25">
      <c r="A15" s="59" t="s">
        <v>22</v>
      </c>
      <c r="B15" s="47">
        <f t="shared" si="0"/>
        <v>5.056000000000016</v>
      </c>
      <c r="C15" s="47">
        <f t="shared" si="0"/>
        <v>6.474800000000014</v>
      </c>
      <c r="D15" s="47">
        <f t="shared" si="0"/>
        <v>10.312000000000031</v>
      </c>
      <c r="E15" s="54">
        <f t="shared" si="0"/>
        <v>728.4600000000015</v>
      </c>
      <c r="F15" s="47">
        <f t="shared" si="0"/>
        <v>16.47999999999997</v>
      </c>
      <c r="G15" s="47">
        <f t="shared" si="0"/>
        <v>88.87999999999981</v>
      </c>
      <c r="H15" s="90">
        <f t="shared" si="0"/>
        <v>0.000906148148148147</v>
      </c>
      <c r="I15" s="44">
        <f t="shared" si="0"/>
        <v>0.0012381481481481475</v>
      </c>
      <c r="J15" s="47">
        <f t="shared" si="0"/>
        <v>26.149999999999974</v>
      </c>
      <c r="K15" s="68">
        <f t="shared" si="1"/>
        <v>0.000590740740740741</v>
      </c>
      <c r="N15" s="47">
        <f t="shared" si="2"/>
        <v>15.520000000000032</v>
      </c>
      <c r="O15" s="47">
        <f t="shared" si="3"/>
        <v>88.87999999999981</v>
      </c>
      <c r="Q15" s="49">
        <v>3.75</v>
      </c>
      <c r="S15" s="49">
        <v>8.74</v>
      </c>
    </row>
    <row r="16" spans="1:19" s="5" customFormat="1" ht="11.25">
      <c r="A16" s="59" t="s">
        <v>23</v>
      </c>
      <c r="B16" s="47">
        <f t="shared" si="0"/>
        <v>5.068000000000016</v>
      </c>
      <c r="C16" s="47">
        <f t="shared" si="0"/>
        <v>6.494400000000014</v>
      </c>
      <c r="D16" s="47">
        <f t="shared" si="0"/>
        <v>10.33600000000003</v>
      </c>
      <c r="E16" s="54">
        <f t="shared" si="0"/>
        <v>726.8800000000015</v>
      </c>
      <c r="F16" s="47">
        <f t="shared" si="0"/>
        <v>16.43999999999997</v>
      </c>
      <c r="G16" s="47">
        <f t="shared" si="0"/>
        <v>88.63999999999982</v>
      </c>
      <c r="H16" s="90">
        <f t="shared" si="0"/>
        <v>0.0009091851851851841</v>
      </c>
      <c r="I16" s="44">
        <f t="shared" si="0"/>
        <v>0.0012422222222222216</v>
      </c>
      <c r="J16" s="47">
        <f t="shared" si="0"/>
        <v>26.199999999999974</v>
      </c>
      <c r="K16" s="68">
        <f t="shared" si="1"/>
        <v>0.0005916666666666669</v>
      </c>
      <c r="N16" s="47">
        <f t="shared" si="2"/>
        <v>15.56000000000003</v>
      </c>
      <c r="O16" s="47">
        <f t="shared" si="3"/>
        <v>88.63999999999982</v>
      </c>
      <c r="Q16" s="49">
        <v>3.81</v>
      </c>
      <c r="S16" s="49">
        <v>9.11</v>
      </c>
    </row>
    <row r="17" spans="1:19" s="5" customFormat="1" ht="11.25">
      <c r="A17" s="59" t="s">
        <v>24</v>
      </c>
      <c r="B17" s="47">
        <f t="shared" si="0"/>
        <v>5.080000000000015</v>
      </c>
      <c r="C17" s="47">
        <f t="shared" si="0"/>
        <v>6.514000000000014</v>
      </c>
      <c r="D17" s="47">
        <f t="shared" si="0"/>
        <v>10.36000000000003</v>
      </c>
      <c r="E17" s="54">
        <f t="shared" si="0"/>
        <v>725.3000000000014</v>
      </c>
      <c r="F17" s="47">
        <f t="shared" si="0"/>
        <v>16.39999999999997</v>
      </c>
      <c r="G17" s="47">
        <f t="shared" si="0"/>
        <v>88.39999999999982</v>
      </c>
      <c r="H17" s="90">
        <f t="shared" si="0"/>
        <v>0.0009122222222222212</v>
      </c>
      <c r="I17" s="44">
        <f t="shared" si="0"/>
        <v>0.0012462962962962957</v>
      </c>
      <c r="J17" s="47">
        <f t="shared" si="0"/>
        <v>26.249999999999975</v>
      </c>
      <c r="K17" s="68">
        <f t="shared" si="1"/>
        <v>0.0005925925925925928</v>
      </c>
      <c r="N17" s="47">
        <f t="shared" si="2"/>
        <v>15.60000000000003</v>
      </c>
      <c r="O17" s="47">
        <f t="shared" si="3"/>
        <v>88.39999999999982</v>
      </c>
      <c r="Q17" s="49">
        <v>3.86</v>
      </c>
      <c r="S17" s="49">
        <v>9.47</v>
      </c>
    </row>
    <row r="18" spans="1:19" s="5" customFormat="1" ht="11.25">
      <c r="A18" s="59" t="s">
        <v>25</v>
      </c>
      <c r="B18" s="47">
        <f t="shared" si="0"/>
        <v>5.092000000000015</v>
      </c>
      <c r="C18" s="47">
        <f t="shared" si="0"/>
        <v>6.533600000000013</v>
      </c>
      <c r="D18" s="47">
        <f t="shared" si="0"/>
        <v>10.384000000000029</v>
      </c>
      <c r="E18" s="54">
        <f t="shared" si="0"/>
        <v>723.7200000000014</v>
      </c>
      <c r="F18" s="47">
        <f t="shared" si="0"/>
        <v>16.35999999999997</v>
      </c>
      <c r="G18" s="47">
        <f t="shared" si="0"/>
        <v>88.15999999999983</v>
      </c>
      <c r="H18" s="90">
        <f t="shared" si="0"/>
        <v>0.0009152592592592582</v>
      </c>
      <c r="I18" s="44">
        <f t="shared" si="0"/>
        <v>0.0012503703703703698</v>
      </c>
      <c r="J18" s="47">
        <f t="shared" si="0"/>
        <v>26.299999999999976</v>
      </c>
      <c r="K18" s="68">
        <f t="shared" si="1"/>
        <v>0.0005935185185185187</v>
      </c>
      <c r="N18" s="47">
        <f t="shared" si="2"/>
        <v>15.640000000000029</v>
      </c>
      <c r="O18" s="47">
        <f t="shared" si="3"/>
        <v>88.15999999999983</v>
      </c>
      <c r="Q18" s="49">
        <v>3.92</v>
      </c>
      <c r="S18" s="49">
        <v>9.84</v>
      </c>
    </row>
    <row r="19" spans="1:19" s="5" customFormat="1" ht="11.25">
      <c r="A19" s="59" t="s">
        <v>26</v>
      </c>
      <c r="B19" s="47">
        <f t="shared" si="0"/>
        <v>5.104000000000014</v>
      </c>
      <c r="C19" s="47">
        <f t="shared" si="0"/>
        <v>6.553200000000013</v>
      </c>
      <c r="D19" s="47">
        <f t="shared" si="0"/>
        <v>10.408000000000028</v>
      </c>
      <c r="E19" s="54">
        <f t="shared" si="0"/>
        <v>722.1400000000014</v>
      </c>
      <c r="F19" s="47">
        <f t="shared" si="0"/>
        <v>16.319999999999972</v>
      </c>
      <c r="G19" s="47">
        <f t="shared" si="0"/>
        <v>87.91999999999983</v>
      </c>
      <c r="H19" s="90">
        <f t="shared" si="0"/>
        <v>0.0009182962962962953</v>
      </c>
      <c r="I19" s="44">
        <f t="shared" si="0"/>
        <v>0.0012544444444444439</v>
      </c>
      <c r="J19" s="47">
        <f t="shared" si="0"/>
        <v>26.349999999999977</v>
      </c>
      <c r="K19" s="68">
        <f t="shared" si="1"/>
        <v>0.0005944444444444446</v>
      </c>
      <c r="N19" s="47">
        <f t="shared" si="2"/>
        <v>15.680000000000028</v>
      </c>
      <c r="O19" s="47">
        <f t="shared" si="3"/>
        <v>87.91999999999983</v>
      </c>
      <c r="Q19" s="49">
        <v>3.98</v>
      </c>
      <c r="S19" s="49">
        <v>10.2</v>
      </c>
    </row>
    <row r="20" spans="1:19" s="5" customFormat="1" ht="11.25">
      <c r="A20" s="59" t="s">
        <v>27</v>
      </c>
      <c r="B20" s="47">
        <f t="shared" si="0"/>
        <v>5.116000000000014</v>
      </c>
      <c r="C20" s="47">
        <f t="shared" si="0"/>
        <v>6.572800000000012</v>
      </c>
      <c r="D20" s="47">
        <f t="shared" si="0"/>
        <v>10.432000000000027</v>
      </c>
      <c r="E20" s="54">
        <f t="shared" si="0"/>
        <v>720.5600000000013</v>
      </c>
      <c r="F20" s="47">
        <f t="shared" si="0"/>
        <v>16.279999999999973</v>
      </c>
      <c r="G20" s="47">
        <f t="shared" si="0"/>
        <v>87.67999999999984</v>
      </c>
      <c r="H20" s="90">
        <f t="shared" si="0"/>
        <v>0.0009213333333333324</v>
      </c>
      <c r="I20" s="44">
        <f t="shared" si="0"/>
        <v>0.001258518518518518</v>
      </c>
      <c r="J20" s="47">
        <f t="shared" si="0"/>
        <v>26.399999999999977</v>
      </c>
      <c r="K20" s="68">
        <f t="shared" si="1"/>
        <v>0.0005953703703703706</v>
      </c>
      <c r="N20" s="47">
        <f t="shared" si="2"/>
        <v>15.720000000000027</v>
      </c>
      <c r="O20" s="47">
        <f t="shared" si="3"/>
        <v>87.67999999999984</v>
      </c>
      <c r="Q20" s="49">
        <v>4.04</v>
      </c>
      <c r="S20" s="49">
        <v>10.57</v>
      </c>
    </row>
    <row r="21" spans="1:19" s="5" customFormat="1" ht="11.25">
      <c r="A21" s="59" t="s">
        <v>28</v>
      </c>
      <c r="B21" s="47">
        <f t="shared" si="0"/>
        <v>5.128000000000013</v>
      </c>
      <c r="C21" s="47">
        <f t="shared" si="0"/>
        <v>6.592400000000012</v>
      </c>
      <c r="D21" s="47">
        <f t="shared" si="0"/>
        <v>10.456000000000026</v>
      </c>
      <c r="E21" s="54">
        <f t="shared" si="0"/>
        <v>718.9800000000013</v>
      </c>
      <c r="F21" s="47">
        <f t="shared" si="0"/>
        <v>16.239999999999974</v>
      </c>
      <c r="G21" s="47">
        <f t="shared" si="0"/>
        <v>87.43999999999984</v>
      </c>
      <c r="H21" s="90">
        <f t="shared" si="0"/>
        <v>0.0009243703703703695</v>
      </c>
      <c r="I21" s="44">
        <f t="shared" si="0"/>
        <v>0.001262592592592592</v>
      </c>
      <c r="J21" s="47">
        <f t="shared" si="0"/>
        <v>26.449999999999978</v>
      </c>
      <c r="K21" s="68">
        <f t="shared" si="1"/>
        <v>0.0005962962962962965</v>
      </c>
      <c r="N21" s="47">
        <f t="shared" si="2"/>
        <v>15.760000000000026</v>
      </c>
      <c r="O21" s="47">
        <f t="shared" si="3"/>
        <v>87.43999999999984</v>
      </c>
      <c r="Q21" s="49">
        <v>4.09</v>
      </c>
      <c r="S21" s="49">
        <v>10.93</v>
      </c>
    </row>
    <row r="22" spans="1:19" s="5" customFormat="1" ht="11.25">
      <c r="A22" s="59" t="s">
        <v>29</v>
      </c>
      <c r="B22" s="47">
        <f t="shared" si="0"/>
        <v>5.140000000000013</v>
      </c>
      <c r="C22" s="47">
        <f t="shared" si="0"/>
        <v>6.612000000000012</v>
      </c>
      <c r="D22" s="47">
        <f t="shared" si="0"/>
        <v>10.480000000000025</v>
      </c>
      <c r="E22" s="54">
        <f t="shared" si="0"/>
        <v>717.4000000000012</v>
      </c>
      <c r="F22" s="47">
        <f t="shared" si="0"/>
        <v>16.199999999999974</v>
      </c>
      <c r="G22" s="47">
        <f t="shared" si="0"/>
        <v>87.19999999999985</v>
      </c>
      <c r="H22" s="90">
        <f t="shared" si="0"/>
        <v>0.0009274074074074065</v>
      </c>
      <c r="I22" s="44">
        <f t="shared" si="0"/>
        <v>0.0012666666666666662</v>
      </c>
      <c r="J22" s="47">
        <f t="shared" si="0"/>
        <v>26.49999999999998</v>
      </c>
      <c r="K22" s="68">
        <f t="shared" si="1"/>
        <v>0.0005972222222222224</v>
      </c>
      <c r="N22" s="47">
        <f t="shared" si="2"/>
        <v>15.800000000000026</v>
      </c>
      <c r="O22" s="47">
        <f t="shared" si="3"/>
        <v>87.19999999999985</v>
      </c>
      <c r="Q22" s="49">
        <v>4.15</v>
      </c>
      <c r="S22" s="49">
        <v>11.3</v>
      </c>
    </row>
    <row r="23" spans="1:19" s="5" customFormat="1" ht="11.25">
      <c r="A23" s="59" t="s">
        <v>30</v>
      </c>
      <c r="B23" s="47">
        <f t="shared" si="0"/>
        <v>5.152000000000013</v>
      </c>
      <c r="C23" s="47">
        <f t="shared" si="0"/>
        <v>6.631600000000011</v>
      </c>
      <c r="D23" s="47">
        <f t="shared" si="0"/>
        <v>10.504000000000024</v>
      </c>
      <c r="E23" s="54">
        <f t="shared" si="0"/>
        <v>715.8200000000012</v>
      </c>
      <c r="F23" s="47">
        <f t="shared" si="0"/>
        <v>16.159999999999975</v>
      </c>
      <c r="G23" s="47">
        <f t="shared" si="0"/>
        <v>86.95999999999985</v>
      </c>
      <c r="H23" s="90">
        <f t="shared" si="0"/>
        <v>0.0009304444444444436</v>
      </c>
      <c r="I23" s="44">
        <f t="shared" si="0"/>
        <v>0.0012707407407407403</v>
      </c>
      <c r="J23" s="47">
        <f t="shared" si="0"/>
        <v>26.54999999999998</v>
      </c>
      <c r="K23" s="68">
        <f t="shared" si="1"/>
        <v>0.0005981481481481483</v>
      </c>
      <c r="N23" s="47">
        <f t="shared" si="2"/>
        <v>15.840000000000025</v>
      </c>
      <c r="O23" s="47">
        <f t="shared" si="3"/>
        <v>86.95999999999985</v>
      </c>
      <c r="Q23" s="49">
        <v>4.21</v>
      </c>
      <c r="S23" s="49">
        <v>11.66</v>
      </c>
    </row>
    <row r="24" spans="1:19" s="5" customFormat="1" ht="11.25">
      <c r="A24" s="59" t="s">
        <v>31</v>
      </c>
      <c r="B24" s="47">
        <f t="shared" si="0"/>
        <v>5.164000000000012</v>
      </c>
      <c r="C24" s="47">
        <f t="shared" si="0"/>
        <v>6.651200000000011</v>
      </c>
      <c r="D24" s="47">
        <f t="shared" si="0"/>
        <v>10.528000000000024</v>
      </c>
      <c r="E24" s="54">
        <f t="shared" si="0"/>
        <v>714.2400000000011</v>
      </c>
      <c r="F24" s="47">
        <f t="shared" si="0"/>
        <v>16.119999999999976</v>
      </c>
      <c r="G24" s="47">
        <f t="shared" si="0"/>
        <v>86.71999999999986</v>
      </c>
      <c r="H24" s="90">
        <f t="shared" si="0"/>
        <v>0.0009334814814814807</v>
      </c>
      <c r="I24" s="44">
        <f t="shared" si="0"/>
        <v>0.0012748148148148143</v>
      </c>
      <c r="J24" s="47">
        <f t="shared" si="0"/>
        <v>26.59999999999998</v>
      </c>
      <c r="K24" s="68">
        <f t="shared" si="1"/>
        <v>0.0005990740740740742</v>
      </c>
      <c r="N24" s="47">
        <f t="shared" si="2"/>
        <v>15.880000000000024</v>
      </c>
      <c r="O24" s="47">
        <f t="shared" si="3"/>
        <v>86.71999999999986</v>
      </c>
      <c r="Q24" s="49">
        <v>4.27</v>
      </c>
      <c r="S24" s="49">
        <v>12.03</v>
      </c>
    </row>
    <row r="25" spans="1:19" s="5" customFormat="1" ht="11.25">
      <c r="A25" s="59" t="s">
        <v>32</v>
      </c>
      <c r="B25" s="47">
        <f t="shared" si="0"/>
        <v>5.176000000000012</v>
      </c>
      <c r="C25" s="47">
        <f t="shared" si="0"/>
        <v>6.6708000000000105</v>
      </c>
      <c r="D25" s="47">
        <f t="shared" si="0"/>
        <v>10.552000000000023</v>
      </c>
      <c r="E25" s="54">
        <f t="shared" si="0"/>
        <v>712.6600000000011</v>
      </c>
      <c r="F25" s="47">
        <f t="shared" si="0"/>
        <v>16.079999999999977</v>
      </c>
      <c r="G25" s="47">
        <f t="shared" si="0"/>
        <v>86.47999999999986</v>
      </c>
      <c r="H25" s="90">
        <f t="shared" si="0"/>
        <v>0.0009365185185185177</v>
      </c>
      <c r="I25" s="44">
        <f t="shared" si="0"/>
        <v>0.0012788888888888884</v>
      </c>
      <c r="J25" s="47">
        <f t="shared" si="0"/>
        <v>26.64999999999998</v>
      </c>
      <c r="K25" s="68">
        <f t="shared" si="1"/>
        <v>0.0006000000000000002</v>
      </c>
      <c r="N25" s="47">
        <f t="shared" si="2"/>
        <v>15.920000000000023</v>
      </c>
      <c r="O25" s="47">
        <f t="shared" si="3"/>
        <v>86.47999999999986</v>
      </c>
      <c r="Q25" s="49">
        <v>4.32</v>
      </c>
      <c r="S25" s="49">
        <v>12.39</v>
      </c>
    </row>
    <row r="26" spans="1:19" s="5" customFormat="1" ht="11.25">
      <c r="A26" s="59" t="s">
        <v>33</v>
      </c>
      <c r="B26" s="47">
        <f t="shared" si="0"/>
        <v>5.188000000000011</v>
      </c>
      <c r="C26" s="47">
        <f t="shared" si="0"/>
        <v>6.69040000000001</v>
      </c>
      <c r="D26" s="47">
        <f t="shared" si="0"/>
        <v>10.576000000000022</v>
      </c>
      <c r="E26" s="54">
        <f t="shared" si="0"/>
        <v>711.0800000000011</v>
      </c>
      <c r="F26" s="47">
        <f t="shared" si="0"/>
        <v>16.039999999999978</v>
      </c>
      <c r="G26" s="47">
        <f t="shared" si="0"/>
        <v>86.23999999999987</v>
      </c>
      <c r="H26" s="90">
        <f t="shared" si="0"/>
        <v>0.0009395555555555548</v>
      </c>
      <c r="I26" s="44">
        <f t="shared" si="0"/>
        <v>0.0012829629629629625</v>
      </c>
      <c r="J26" s="47">
        <f t="shared" si="0"/>
        <v>26.69999999999998</v>
      </c>
      <c r="K26" s="68">
        <f t="shared" si="1"/>
        <v>0.0006009259259259261</v>
      </c>
      <c r="N26" s="47">
        <f t="shared" si="2"/>
        <v>15.960000000000022</v>
      </c>
      <c r="O26" s="47">
        <f t="shared" si="3"/>
        <v>86.23999999999987</v>
      </c>
      <c r="Q26" s="49">
        <v>4.38</v>
      </c>
      <c r="S26" s="49">
        <v>12.76</v>
      </c>
    </row>
    <row r="27" spans="1:19" s="5" customFormat="1" ht="11.25">
      <c r="A27" s="59" t="s">
        <v>34</v>
      </c>
      <c r="B27" s="47">
        <f t="shared" si="0"/>
        <v>5.200000000000011</v>
      </c>
      <c r="C27" s="47">
        <f t="shared" si="0"/>
        <v>6.71000000000001</v>
      </c>
      <c r="D27" s="47">
        <f t="shared" si="0"/>
        <v>10.600000000000021</v>
      </c>
      <c r="E27" s="54">
        <f t="shared" si="0"/>
        <v>709.500000000001</v>
      </c>
      <c r="F27" s="47">
        <f t="shared" si="0"/>
        <v>15.999999999999979</v>
      </c>
      <c r="G27" s="47">
        <f t="shared" si="0"/>
        <v>85.99999999999987</v>
      </c>
      <c r="H27" s="90">
        <f t="shared" si="0"/>
        <v>0.0009425925925925919</v>
      </c>
      <c r="I27" s="44">
        <f t="shared" si="0"/>
        <v>0.0012870370370370366</v>
      </c>
      <c r="J27" s="47">
        <f t="shared" si="0"/>
        <v>26.749999999999982</v>
      </c>
      <c r="K27" s="68">
        <f t="shared" si="1"/>
        <v>0.000601851851851852</v>
      </c>
      <c r="N27" s="47">
        <f t="shared" si="2"/>
        <v>16.00000000000002</v>
      </c>
      <c r="O27" s="47">
        <f t="shared" si="3"/>
        <v>85.99999999999987</v>
      </c>
      <c r="Q27" s="49">
        <v>4.44</v>
      </c>
      <c r="S27" s="49">
        <v>13.12</v>
      </c>
    </row>
    <row r="28" spans="1:19" s="5" customFormat="1" ht="11.25">
      <c r="A28" s="59" t="s">
        <v>35</v>
      </c>
      <c r="B28" s="47">
        <f t="shared" si="0"/>
        <v>5.21200000000001</v>
      </c>
      <c r="C28" s="47">
        <f t="shared" si="0"/>
        <v>6.729600000000009</v>
      </c>
      <c r="D28" s="47">
        <f t="shared" si="0"/>
        <v>10.62400000000002</v>
      </c>
      <c r="E28" s="54">
        <f t="shared" si="0"/>
        <v>707.920000000001</v>
      </c>
      <c r="F28" s="47">
        <f t="shared" si="0"/>
        <v>15.95999999999998</v>
      </c>
      <c r="G28" s="47">
        <f aca="true" t="shared" si="4" ref="G28:J51">G29-(G$52-G$2)/50</f>
        <v>85.75999999999988</v>
      </c>
      <c r="H28" s="90">
        <f t="shared" si="4"/>
        <v>0.000945629629629629</v>
      </c>
      <c r="I28" s="44">
        <f t="shared" si="4"/>
        <v>0.0012911111111111107</v>
      </c>
      <c r="J28" s="47">
        <f t="shared" si="4"/>
        <v>26.799999999999983</v>
      </c>
      <c r="K28" s="68">
        <f t="shared" si="1"/>
        <v>0.0006027777777777779</v>
      </c>
      <c r="N28" s="47">
        <f t="shared" si="2"/>
        <v>16.04000000000002</v>
      </c>
      <c r="O28" s="47">
        <f t="shared" si="3"/>
        <v>85.75999999999988</v>
      </c>
      <c r="Q28" s="49">
        <v>4.5</v>
      </c>
      <c r="S28" s="49">
        <v>13.48</v>
      </c>
    </row>
    <row r="29" spans="1:19" s="5" customFormat="1" ht="11.25">
      <c r="A29" s="59" t="s">
        <v>36</v>
      </c>
      <c r="B29" s="47">
        <f aca="true" t="shared" si="5" ref="B29:F51">B30-(B$52-B$2)/50</f>
        <v>5.22400000000001</v>
      </c>
      <c r="C29" s="47">
        <f t="shared" si="5"/>
        <v>6.749200000000009</v>
      </c>
      <c r="D29" s="47">
        <f t="shared" si="5"/>
        <v>10.64800000000002</v>
      </c>
      <c r="E29" s="54">
        <f t="shared" si="5"/>
        <v>706.3400000000009</v>
      </c>
      <c r="F29" s="47">
        <f t="shared" si="5"/>
        <v>15.91999999999998</v>
      </c>
      <c r="G29" s="47">
        <f t="shared" si="4"/>
        <v>85.51999999999988</v>
      </c>
      <c r="H29" s="90">
        <f t="shared" si="4"/>
        <v>0.000948666666666666</v>
      </c>
      <c r="I29" s="44">
        <f t="shared" si="4"/>
        <v>0.0012951851851851848</v>
      </c>
      <c r="J29" s="47">
        <f t="shared" si="4"/>
        <v>26.849999999999984</v>
      </c>
      <c r="K29" s="68">
        <f t="shared" si="1"/>
        <v>0.0006037037037037038</v>
      </c>
      <c r="N29" s="47">
        <f t="shared" si="2"/>
        <v>16.08000000000002</v>
      </c>
      <c r="O29" s="47">
        <f aca="true" t="shared" si="6" ref="O29:O51">O30-(O$52-O$2)/50</f>
        <v>85.51999999999988</v>
      </c>
      <c r="Q29" s="49">
        <v>4.56</v>
      </c>
      <c r="S29" s="49">
        <v>13.85</v>
      </c>
    </row>
    <row r="30" spans="1:19" s="5" customFormat="1" ht="11.25">
      <c r="A30" s="59" t="s">
        <v>37</v>
      </c>
      <c r="B30" s="47">
        <f t="shared" si="5"/>
        <v>5.2360000000000095</v>
      </c>
      <c r="C30" s="47">
        <f t="shared" si="5"/>
        <v>6.768800000000009</v>
      </c>
      <c r="D30" s="47">
        <f t="shared" si="5"/>
        <v>10.672000000000018</v>
      </c>
      <c r="E30" s="54">
        <f t="shared" si="5"/>
        <v>704.7600000000009</v>
      </c>
      <c r="F30" s="47">
        <f t="shared" si="5"/>
        <v>15.879999999999981</v>
      </c>
      <c r="G30" s="47">
        <f t="shared" si="4"/>
        <v>85.27999999999989</v>
      </c>
      <c r="H30" s="90">
        <f t="shared" si="4"/>
        <v>0.0009517037037037031</v>
      </c>
      <c r="I30" s="44">
        <f t="shared" si="4"/>
        <v>0.001299259259259259</v>
      </c>
      <c r="J30" s="47">
        <f t="shared" si="4"/>
        <v>26.899999999999984</v>
      </c>
      <c r="K30" s="68">
        <f t="shared" si="1"/>
        <v>0.0006046296296296298</v>
      </c>
      <c r="N30" s="47">
        <f t="shared" si="2"/>
        <v>16.12000000000002</v>
      </c>
      <c r="O30" s="47">
        <f t="shared" si="6"/>
        <v>85.27999999999989</v>
      </c>
      <c r="Q30" s="49">
        <v>4.61</v>
      </c>
      <c r="S30" s="49">
        <v>14.21</v>
      </c>
    </row>
    <row r="31" spans="1:19" s="5" customFormat="1" ht="11.25">
      <c r="A31" s="59" t="s">
        <v>38</v>
      </c>
      <c r="B31" s="47">
        <f t="shared" si="5"/>
        <v>5.248000000000009</v>
      </c>
      <c r="C31" s="47">
        <f t="shared" si="5"/>
        <v>6.788400000000008</v>
      </c>
      <c r="D31" s="47">
        <f t="shared" si="5"/>
        <v>10.696000000000017</v>
      </c>
      <c r="E31" s="54">
        <f t="shared" si="5"/>
        <v>703.1800000000009</v>
      </c>
      <c r="F31" s="47">
        <f t="shared" si="5"/>
        <v>15.839999999999982</v>
      </c>
      <c r="G31" s="47">
        <f t="shared" si="4"/>
        <v>85.03999999999989</v>
      </c>
      <c r="H31" s="90">
        <f t="shared" si="4"/>
        <v>0.0009547407407407402</v>
      </c>
      <c r="I31" s="44">
        <f t="shared" si="4"/>
        <v>0.001303333333333333</v>
      </c>
      <c r="J31" s="47">
        <f t="shared" si="4"/>
        <v>26.949999999999985</v>
      </c>
      <c r="K31" s="68">
        <f t="shared" si="1"/>
        <v>0.0006055555555555557</v>
      </c>
      <c r="N31" s="47">
        <f t="shared" si="2"/>
        <v>16.160000000000018</v>
      </c>
      <c r="O31" s="47">
        <f t="shared" si="6"/>
        <v>85.03999999999989</v>
      </c>
      <c r="Q31" s="49">
        <v>4.67</v>
      </c>
      <c r="S31" s="49">
        <v>14.58</v>
      </c>
    </row>
    <row r="32" spans="1:19" s="5" customFormat="1" ht="11.25">
      <c r="A32" s="59" t="s">
        <v>39</v>
      </c>
      <c r="B32" s="47">
        <f t="shared" si="5"/>
        <v>5.260000000000009</v>
      </c>
      <c r="C32" s="47">
        <f t="shared" si="5"/>
        <v>6.808000000000008</v>
      </c>
      <c r="D32" s="47">
        <f t="shared" si="5"/>
        <v>10.720000000000017</v>
      </c>
      <c r="E32" s="54">
        <f t="shared" si="5"/>
        <v>701.6000000000008</v>
      </c>
      <c r="F32" s="47">
        <f t="shared" si="5"/>
        <v>15.799999999999983</v>
      </c>
      <c r="G32" s="47">
        <f t="shared" si="4"/>
        <v>84.7999999999999</v>
      </c>
      <c r="H32" s="90">
        <f t="shared" si="4"/>
        <v>0.0009577777777777772</v>
      </c>
      <c r="I32" s="44">
        <f t="shared" si="4"/>
        <v>0.001307407407407407</v>
      </c>
      <c r="J32" s="47">
        <f t="shared" si="4"/>
        <v>26.999999999999986</v>
      </c>
      <c r="K32" s="68">
        <f t="shared" si="1"/>
        <v>0.0006064814814814816</v>
      </c>
      <c r="N32" s="47">
        <f t="shared" si="2"/>
        <v>16.200000000000017</v>
      </c>
      <c r="O32" s="47">
        <f t="shared" si="6"/>
        <v>84.7999999999999</v>
      </c>
      <c r="Q32" s="49">
        <v>4.73</v>
      </c>
      <c r="S32" s="49">
        <v>14.94</v>
      </c>
    </row>
    <row r="33" spans="1:19" s="5" customFormat="1" ht="11.25">
      <c r="A33" s="59" t="s">
        <v>40</v>
      </c>
      <c r="B33" s="47">
        <f t="shared" si="5"/>
        <v>5.272000000000008</v>
      </c>
      <c r="C33" s="47">
        <f t="shared" si="5"/>
        <v>6.827600000000007</v>
      </c>
      <c r="D33" s="47">
        <f t="shared" si="5"/>
        <v>10.744000000000016</v>
      </c>
      <c r="E33" s="54">
        <f t="shared" si="5"/>
        <v>700.0200000000008</v>
      </c>
      <c r="F33" s="47">
        <f t="shared" si="5"/>
        <v>15.759999999999984</v>
      </c>
      <c r="G33" s="47">
        <f t="shared" si="4"/>
        <v>84.5599999999999</v>
      </c>
      <c r="H33" s="90">
        <f t="shared" si="4"/>
        <v>0.0009608148148148143</v>
      </c>
      <c r="I33" s="44">
        <f t="shared" si="4"/>
        <v>0.0013114814814814812</v>
      </c>
      <c r="J33" s="47">
        <f t="shared" si="4"/>
        <v>27.049999999999986</v>
      </c>
      <c r="K33" s="68">
        <f t="shared" si="1"/>
        <v>0.0006074074074074075</v>
      </c>
      <c r="N33" s="47">
        <f t="shared" si="2"/>
        <v>16.240000000000016</v>
      </c>
      <c r="O33" s="47">
        <f t="shared" si="6"/>
        <v>84.5599999999999</v>
      </c>
      <c r="Q33" s="49">
        <v>4.79</v>
      </c>
      <c r="S33" s="49">
        <v>15.31</v>
      </c>
    </row>
    <row r="34" spans="1:19" s="5" customFormat="1" ht="11.25">
      <c r="A34" s="59" t="s">
        <v>41</v>
      </c>
      <c r="B34" s="47">
        <f t="shared" si="5"/>
        <v>5.284000000000008</v>
      </c>
      <c r="C34" s="47">
        <f t="shared" si="5"/>
        <v>6.847200000000007</v>
      </c>
      <c r="D34" s="47">
        <f t="shared" si="5"/>
        <v>10.768000000000015</v>
      </c>
      <c r="E34" s="54">
        <f t="shared" si="5"/>
        <v>698.4400000000007</v>
      </c>
      <c r="F34" s="47">
        <f t="shared" si="5"/>
        <v>15.719999999999985</v>
      </c>
      <c r="G34" s="47">
        <f t="shared" si="4"/>
        <v>84.31999999999991</v>
      </c>
      <c r="H34" s="90">
        <f t="shared" si="4"/>
        <v>0.0009638518518518514</v>
      </c>
      <c r="I34" s="44">
        <f t="shared" si="4"/>
        <v>0.0013155555555555553</v>
      </c>
      <c r="J34" s="47">
        <f t="shared" si="4"/>
        <v>27.099999999999987</v>
      </c>
      <c r="K34" s="68">
        <f t="shared" si="1"/>
        <v>0.0006083333333333334</v>
      </c>
      <c r="N34" s="47">
        <f t="shared" si="2"/>
        <v>16.280000000000015</v>
      </c>
      <c r="O34" s="47">
        <f t="shared" si="6"/>
        <v>84.31999999999991</v>
      </c>
      <c r="Q34" s="49">
        <v>4.84</v>
      </c>
      <c r="S34" s="49">
        <v>15.67</v>
      </c>
    </row>
    <row r="35" spans="1:19" s="5" customFormat="1" ht="11.25">
      <c r="A35" s="59" t="s">
        <v>42</v>
      </c>
      <c r="B35" s="47">
        <f t="shared" si="5"/>
        <v>5.296000000000007</v>
      </c>
      <c r="C35" s="47">
        <f t="shared" si="5"/>
        <v>6.866800000000007</v>
      </c>
      <c r="D35" s="47">
        <f t="shared" si="5"/>
        <v>10.792000000000014</v>
      </c>
      <c r="E35" s="54">
        <f t="shared" si="5"/>
        <v>696.8600000000007</v>
      </c>
      <c r="F35" s="47">
        <f t="shared" si="5"/>
        <v>15.679999999999986</v>
      </c>
      <c r="G35" s="47">
        <f t="shared" si="4"/>
        <v>84.07999999999991</v>
      </c>
      <c r="H35" s="90">
        <f t="shared" si="4"/>
        <v>0.0009668888888888884</v>
      </c>
      <c r="I35" s="44">
        <f t="shared" si="4"/>
        <v>0.0013196296296296294</v>
      </c>
      <c r="J35" s="47">
        <f t="shared" si="4"/>
        <v>27.149999999999988</v>
      </c>
      <c r="K35" s="68">
        <f t="shared" si="1"/>
        <v>0.0006092592592592594</v>
      </c>
      <c r="N35" s="47">
        <f aca="true" t="shared" si="7" ref="N35:N51">N36-(N$52-N$2)/50</f>
        <v>16.320000000000014</v>
      </c>
      <c r="O35" s="47">
        <f t="shared" si="6"/>
        <v>84.07999999999991</v>
      </c>
      <c r="Q35" s="49">
        <v>4.9</v>
      </c>
      <c r="S35" s="49">
        <v>16.04</v>
      </c>
    </row>
    <row r="36" spans="1:19" s="5" customFormat="1" ht="11.25">
      <c r="A36" s="59" t="s">
        <v>43</v>
      </c>
      <c r="B36" s="47">
        <f t="shared" si="5"/>
        <v>5.308000000000007</v>
      </c>
      <c r="C36" s="47">
        <f t="shared" si="5"/>
        <v>6.886400000000006</v>
      </c>
      <c r="D36" s="47">
        <f t="shared" si="5"/>
        <v>10.816000000000013</v>
      </c>
      <c r="E36" s="54">
        <f t="shared" si="5"/>
        <v>695.2800000000007</v>
      </c>
      <c r="F36" s="47">
        <f t="shared" si="5"/>
        <v>15.639999999999986</v>
      </c>
      <c r="G36" s="47">
        <f t="shared" si="4"/>
        <v>83.83999999999992</v>
      </c>
      <c r="H36" s="90">
        <f t="shared" si="4"/>
        <v>0.0009699259259259255</v>
      </c>
      <c r="I36" s="44">
        <f t="shared" si="4"/>
        <v>0.0013237037037037035</v>
      </c>
      <c r="J36" s="47">
        <f t="shared" si="4"/>
        <v>27.19999999999999</v>
      </c>
      <c r="K36" s="68">
        <f t="shared" si="1"/>
        <v>0.0006101851851851853</v>
      </c>
      <c r="N36" s="47">
        <f t="shared" si="7"/>
        <v>16.360000000000014</v>
      </c>
      <c r="O36" s="47">
        <f t="shared" si="6"/>
        <v>83.83999999999992</v>
      </c>
      <c r="Q36" s="49">
        <v>4.96</v>
      </c>
      <c r="S36" s="49">
        <v>16.4</v>
      </c>
    </row>
    <row r="37" spans="1:19" s="5" customFormat="1" ht="11.25">
      <c r="A37" s="59" t="s">
        <v>44</v>
      </c>
      <c r="B37" s="47">
        <f t="shared" si="5"/>
        <v>5.3200000000000065</v>
      </c>
      <c r="C37" s="47">
        <f t="shared" si="5"/>
        <v>6.906000000000006</v>
      </c>
      <c r="D37" s="47">
        <f t="shared" si="5"/>
        <v>10.840000000000012</v>
      </c>
      <c r="E37" s="54">
        <f t="shared" si="5"/>
        <v>693.7000000000006</v>
      </c>
      <c r="F37" s="47">
        <f t="shared" si="5"/>
        <v>15.599999999999987</v>
      </c>
      <c r="G37" s="47">
        <f t="shared" si="4"/>
        <v>83.59999999999992</v>
      </c>
      <c r="H37" s="90">
        <f t="shared" si="4"/>
        <v>0.0009729629629629626</v>
      </c>
      <c r="I37" s="44">
        <f t="shared" si="4"/>
        <v>0.0013277777777777776</v>
      </c>
      <c r="J37" s="47">
        <f t="shared" si="4"/>
        <v>27.24999999999999</v>
      </c>
      <c r="K37" s="68">
        <f t="shared" si="1"/>
        <v>0.0006111111111111112</v>
      </c>
      <c r="N37" s="47">
        <f t="shared" si="7"/>
        <v>16.400000000000013</v>
      </c>
      <c r="O37" s="47">
        <f t="shared" si="6"/>
        <v>83.59999999999992</v>
      </c>
      <c r="Q37" s="49">
        <v>5.02</v>
      </c>
      <c r="S37" s="49">
        <v>16.77</v>
      </c>
    </row>
    <row r="38" spans="1:19" s="5" customFormat="1" ht="11.25">
      <c r="A38" s="59" t="s">
        <v>45</v>
      </c>
      <c r="B38" s="47">
        <f t="shared" si="5"/>
        <v>5.332000000000006</v>
      </c>
      <c r="C38" s="47">
        <f t="shared" si="5"/>
        <v>6.9256000000000055</v>
      </c>
      <c r="D38" s="47">
        <f t="shared" si="5"/>
        <v>10.864000000000011</v>
      </c>
      <c r="E38" s="54">
        <f t="shared" si="5"/>
        <v>692.1200000000006</v>
      </c>
      <c r="F38" s="47">
        <f t="shared" si="5"/>
        <v>15.559999999999988</v>
      </c>
      <c r="G38" s="47">
        <f t="shared" si="4"/>
        <v>83.35999999999993</v>
      </c>
      <c r="H38" s="90">
        <f t="shared" si="4"/>
        <v>0.0009759999999999997</v>
      </c>
      <c r="I38" s="44">
        <f t="shared" si="4"/>
        <v>0.0013318518518518516</v>
      </c>
      <c r="J38" s="47">
        <f t="shared" si="4"/>
        <v>27.29999999999999</v>
      </c>
      <c r="K38" s="68">
        <f t="shared" si="1"/>
        <v>0.0006120370370370371</v>
      </c>
      <c r="N38" s="47">
        <f t="shared" si="7"/>
        <v>16.440000000000012</v>
      </c>
      <c r="O38" s="47">
        <f t="shared" si="6"/>
        <v>83.35999999999993</v>
      </c>
      <c r="Q38" s="49">
        <v>5.07</v>
      </c>
      <c r="S38" s="49">
        <v>17.13</v>
      </c>
    </row>
    <row r="39" spans="1:19" s="5" customFormat="1" ht="11.25">
      <c r="A39" s="59" t="s">
        <v>46</v>
      </c>
      <c r="B39" s="47">
        <f t="shared" si="5"/>
        <v>5.344000000000006</v>
      </c>
      <c r="C39" s="47">
        <f t="shared" si="5"/>
        <v>6.945200000000005</v>
      </c>
      <c r="D39" s="47">
        <f t="shared" si="5"/>
        <v>10.88800000000001</v>
      </c>
      <c r="E39" s="54">
        <f t="shared" si="5"/>
        <v>690.5400000000005</v>
      </c>
      <c r="F39" s="47">
        <f t="shared" si="5"/>
        <v>15.519999999999989</v>
      </c>
      <c r="G39" s="47">
        <f t="shared" si="4"/>
        <v>83.11999999999993</v>
      </c>
      <c r="H39" s="90">
        <f t="shared" si="4"/>
        <v>0.0009790370370370367</v>
      </c>
      <c r="I39" s="44">
        <f t="shared" si="4"/>
        <v>0.0013359259259259257</v>
      </c>
      <c r="J39" s="47">
        <f t="shared" si="4"/>
        <v>27.34999999999999</v>
      </c>
      <c r="K39" s="68">
        <f t="shared" si="1"/>
        <v>0.000612962962962963</v>
      </c>
      <c r="N39" s="47">
        <f t="shared" si="7"/>
        <v>16.48000000000001</v>
      </c>
      <c r="O39" s="47">
        <f t="shared" si="6"/>
        <v>83.11999999999993</v>
      </c>
      <c r="Q39" s="49">
        <v>5.13</v>
      </c>
      <c r="S39" s="49">
        <v>17.5</v>
      </c>
    </row>
    <row r="40" spans="1:19" s="5" customFormat="1" ht="11.25">
      <c r="A40" s="59" t="s">
        <v>47</v>
      </c>
      <c r="B40" s="47">
        <f t="shared" si="5"/>
        <v>5.356000000000005</v>
      </c>
      <c r="C40" s="47">
        <f t="shared" si="5"/>
        <v>6.964800000000005</v>
      </c>
      <c r="D40" s="47">
        <f t="shared" si="5"/>
        <v>10.91200000000001</v>
      </c>
      <c r="E40" s="54">
        <f t="shared" si="5"/>
        <v>688.9600000000005</v>
      </c>
      <c r="F40" s="47">
        <f t="shared" si="5"/>
        <v>15.47999999999999</v>
      </c>
      <c r="G40" s="47">
        <f t="shared" si="4"/>
        <v>82.87999999999994</v>
      </c>
      <c r="H40" s="90">
        <f t="shared" si="4"/>
        <v>0.0009820740740740738</v>
      </c>
      <c r="I40" s="44">
        <f t="shared" si="4"/>
        <v>0.0013399999999999998</v>
      </c>
      <c r="J40" s="47">
        <f t="shared" si="4"/>
        <v>27.39999999999999</v>
      </c>
      <c r="K40" s="68">
        <f t="shared" si="1"/>
        <v>0.000613888888888889</v>
      </c>
      <c r="N40" s="47">
        <f t="shared" si="7"/>
        <v>16.52000000000001</v>
      </c>
      <c r="O40" s="47">
        <f t="shared" si="6"/>
        <v>82.87999999999994</v>
      </c>
      <c r="Q40" s="49">
        <v>5.19</v>
      </c>
      <c r="S40" s="49">
        <v>17.86</v>
      </c>
    </row>
    <row r="41" spans="1:19" s="5" customFormat="1" ht="11.25">
      <c r="A41" s="59" t="s">
        <v>48</v>
      </c>
      <c r="B41" s="47">
        <f t="shared" si="5"/>
        <v>5.368000000000005</v>
      </c>
      <c r="C41" s="47">
        <f t="shared" si="5"/>
        <v>6.984400000000004</v>
      </c>
      <c r="D41" s="47">
        <f t="shared" si="5"/>
        <v>10.936000000000009</v>
      </c>
      <c r="E41" s="54">
        <f t="shared" si="5"/>
        <v>687.3800000000005</v>
      </c>
      <c r="F41" s="47">
        <f t="shared" si="5"/>
        <v>15.43999999999999</v>
      </c>
      <c r="G41" s="47">
        <f t="shared" si="4"/>
        <v>82.63999999999994</v>
      </c>
      <c r="H41" s="90">
        <f t="shared" si="4"/>
        <v>0.0009851111111111109</v>
      </c>
      <c r="I41" s="44">
        <f t="shared" si="4"/>
        <v>0.001344074074074074</v>
      </c>
      <c r="J41" s="47">
        <f t="shared" si="4"/>
        <v>27.449999999999992</v>
      </c>
      <c r="K41" s="68">
        <f t="shared" si="1"/>
        <v>0.0006148148148148149</v>
      </c>
      <c r="N41" s="47">
        <f t="shared" si="7"/>
        <v>16.56000000000001</v>
      </c>
      <c r="O41" s="47">
        <f t="shared" si="6"/>
        <v>82.63999999999994</v>
      </c>
      <c r="Q41" s="49">
        <v>5.25</v>
      </c>
      <c r="S41" s="49">
        <v>18.23</v>
      </c>
    </row>
    <row r="42" spans="1:19" s="5" customFormat="1" ht="11.25">
      <c r="A42" s="59" t="s">
        <v>49</v>
      </c>
      <c r="B42" s="47">
        <f t="shared" si="5"/>
        <v>5.380000000000004</v>
      </c>
      <c r="C42" s="47">
        <f t="shared" si="5"/>
        <v>7.004000000000004</v>
      </c>
      <c r="D42" s="47">
        <f t="shared" si="5"/>
        <v>10.960000000000008</v>
      </c>
      <c r="E42" s="54">
        <f t="shared" si="5"/>
        <v>685.8000000000004</v>
      </c>
      <c r="F42" s="47">
        <f t="shared" si="5"/>
        <v>15.399999999999991</v>
      </c>
      <c r="G42" s="47">
        <f t="shared" si="4"/>
        <v>82.39999999999995</v>
      </c>
      <c r="H42" s="90">
        <f t="shared" si="4"/>
        <v>0.000988148148148148</v>
      </c>
      <c r="I42" s="44">
        <f t="shared" si="4"/>
        <v>0.001348148148148148</v>
      </c>
      <c r="J42" s="47">
        <f t="shared" si="4"/>
        <v>27.499999999999993</v>
      </c>
      <c r="K42" s="68">
        <f t="shared" si="1"/>
        <v>0.0006157407407407408</v>
      </c>
      <c r="N42" s="47">
        <f t="shared" si="7"/>
        <v>16.60000000000001</v>
      </c>
      <c r="O42" s="47">
        <f t="shared" si="6"/>
        <v>82.39999999999995</v>
      </c>
      <c r="Q42" s="49">
        <v>5.3</v>
      </c>
      <c r="S42" s="49">
        <v>18.59</v>
      </c>
    </row>
    <row r="43" spans="1:19" s="5" customFormat="1" ht="11.25">
      <c r="A43" s="59" t="s">
        <v>50</v>
      </c>
      <c r="B43" s="47">
        <f t="shared" si="5"/>
        <v>5.392000000000004</v>
      </c>
      <c r="C43" s="47">
        <f t="shared" si="5"/>
        <v>7.023600000000004</v>
      </c>
      <c r="D43" s="47">
        <f t="shared" si="5"/>
        <v>10.984000000000007</v>
      </c>
      <c r="E43" s="54">
        <f t="shared" si="5"/>
        <v>684.2200000000004</v>
      </c>
      <c r="F43" s="47">
        <f t="shared" si="5"/>
        <v>15.359999999999992</v>
      </c>
      <c r="G43" s="47">
        <f t="shared" si="4"/>
        <v>82.15999999999995</v>
      </c>
      <c r="H43" s="90">
        <f t="shared" si="4"/>
        <v>0.000991185185185185</v>
      </c>
      <c r="I43" s="44">
        <f t="shared" si="4"/>
        <v>0.001352222222222222</v>
      </c>
      <c r="J43" s="47">
        <f t="shared" si="4"/>
        <v>27.549999999999994</v>
      </c>
      <c r="K43" s="68">
        <f t="shared" si="1"/>
        <v>0.0006166666666666667</v>
      </c>
      <c r="N43" s="47">
        <f t="shared" si="7"/>
        <v>16.640000000000008</v>
      </c>
      <c r="O43" s="47">
        <f t="shared" si="6"/>
        <v>82.15999999999995</v>
      </c>
      <c r="Q43" s="49">
        <v>5.36</v>
      </c>
      <c r="S43" s="49">
        <v>18.96</v>
      </c>
    </row>
    <row r="44" spans="1:19" s="5" customFormat="1" ht="11.25">
      <c r="A44" s="59" t="s">
        <v>51</v>
      </c>
      <c r="B44" s="47">
        <f t="shared" si="5"/>
        <v>5.4040000000000035</v>
      </c>
      <c r="C44" s="47">
        <f t="shared" si="5"/>
        <v>7.043200000000003</v>
      </c>
      <c r="D44" s="47">
        <f t="shared" si="5"/>
        <v>11.008000000000006</v>
      </c>
      <c r="E44" s="54">
        <f t="shared" si="5"/>
        <v>682.6400000000003</v>
      </c>
      <c r="F44" s="47">
        <f t="shared" si="5"/>
        <v>15.319999999999993</v>
      </c>
      <c r="G44" s="47">
        <f t="shared" si="4"/>
        <v>81.91999999999996</v>
      </c>
      <c r="H44" s="90">
        <f t="shared" si="4"/>
        <v>0.000994222222222222</v>
      </c>
      <c r="I44" s="44">
        <f t="shared" si="4"/>
        <v>0.0013562962962962962</v>
      </c>
      <c r="J44" s="47">
        <f t="shared" si="4"/>
        <v>27.599999999999994</v>
      </c>
      <c r="K44" s="68">
        <f t="shared" si="1"/>
        <v>0.0006175925925925927</v>
      </c>
      <c r="N44" s="47">
        <f t="shared" si="7"/>
        <v>16.680000000000007</v>
      </c>
      <c r="O44" s="47">
        <f t="shared" si="6"/>
        <v>81.91999999999996</v>
      </c>
      <c r="Q44" s="49">
        <v>5.42</v>
      </c>
      <c r="S44" s="49">
        <v>19.32</v>
      </c>
    </row>
    <row r="45" spans="1:19" s="5" customFormat="1" ht="11.25">
      <c r="A45" s="59" t="s">
        <v>52</v>
      </c>
      <c r="B45" s="47">
        <f t="shared" si="5"/>
        <v>5.416000000000003</v>
      </c>
      <c r="C45" s="47">
        <f t="shared" si="5"/>
        <v>7.062800000000003</v>
      </c>
      <c r="D45" s="47">
        <f t="shared" si="5"/>
        <v>11.032000000000005</v>
      </c>
      <c r="E45" s="54">
        <f t="shared" si="5"/>
        <v>681.0600000000003</v>
      </c>
      <c r="F45" s="47">
        <f t="shared" si="5"/>
        <v>15.279999999999994</v>
      </c>
      <c r="G45" s="47">
        <f t="shared" si="4"/>
        <v>81.67999999999996</v>
      </c>
      <c r="H45" s="90">
        <f t="shared" si="4"/>
        <v>0.0009972592592592591</v>
      </c>
      <c r="I45" s="44">
        <f t="shared" si="4"/>
        <v>0.0013603703703703703</v>
      </c>
      <c r="J45" s="47">
        <f t="shared" si="4"/>
        <v>27.649999999999995</v>
      </c>
      <c r="K45" s="68">
        <f t="shared" si="1"/>
        <v>0.0006185185185185186</v>
      </c>
      <c r="N45" s="47">
        <f t="shared" si="7"/>
        <v>16.720000000000006</v>
      </c>
      <c r="O45" s="47">
        <f t="shared" si="6"/>
        <v>81.67999999999996</v>
      </c>
      <c r="Q45" s="49">
        <v>5.48</v>
      </c>
      <c r="S45" s="49">
        <v>19.69</v>
      </c>
    </row>
    <row r="46" spans="1:19" s="5" customFormat="1" ht="11.25">
      <c r="A46" s="59" t="s">
        <v>53</v>
      </c>
      <c r="B46" s="47">
        <f t="shared" si="5"/>
        <v>5.428000000000003</v>
      </c>
      <c r="C46" s="47">
        <f t="shared" si="5"/>
        <v>7.0824000000000025</v>
      </c>
      <c r="D46" s="47">
        <f t="shared" si="5"/>
        <v>11.056000000000004</v>
      </c>
      <c r="E46" s="54">
        <f t="shared" si="5"/>
        <v>679.4800000000002</v>
      </c>
      <c r="F46" s="47">
        <f t="shared" si="5"/>
        <v>15.239999999999995</v>
      </c>
      <c r="G46" s="47">
        <f t="shared" si="4"/>
        <v>81.43999999999997</v>
      </c>
      <c r="H46" s="90">
        <f t="shared" si="4"/>
        <v>0.0010002962962962962</v>
      </c>
      <c r="I46" s="44">
        <f t="shared" si="4"/>
        <v>0.0013644444444444444</v>
      </c>
      <c r="J46" s="47">
        <f t="shared" si="4"/>
        <v>27.699999999999996</v>
      </c>
      <c r="K46" s="68">
        <f t="shared" si="1"/>
        <v>0.0006194444444444445</v>
      </c>
      <c r="N46" s="47">
        <f t="shared" si="7"/>
        <v>16.760000000000005</v>
      </c>
      <c r="O46" s="47">
        <f t="shared" si="6"/>
        <v>81.43999999999997</v>
      </c>
      <c r="Q46" s="49">
        <v>5.53</v>
      </c>
      <c r="S46" s="49">
        <v>20.05</v>
      </c>
    </row>
    <row r="47" spans="1:19" s="5" customFormat="1" ht="11.25">
      <c r="A47" s="59" t="s">
        <v>54</v>
      </c>
      <c r="B47" s="47">
        <f t="shared" si="5"/>
        <v>5.440000000000002</v>
      </c>
      <c r="C47" s="47">
        <f t="shared" si="5"/>
        <v>7.102000000000002</v>
      </c>
      <c r="D47" s="47">
        <f t="shared" si="5"/>
        <v>11.080000000000004</v>
      </c>
      <c r="E47" s="54">
        <f t="shared" si="5"/>
        <v>677.9000000000002</v>
      </c>
      <c r="F47" s="47">
        <f t="shared" si="5"/>
        <v>15.199999999999996</v>
      </c>
      <c r="G47" s="47">
        <f t="shared" si="4"/>
        <v>81.19999999999997</v>
      </c>
      <c r="H47" s="90">
        <f t="shared" si="4"/>
        <v>0.0010033333333333333</v>
      </c>
      <c r="I47" s="44">
        <f t="shared" si="4"/>
        <v>0.0013685185185185185</v>
      </c>
      <c r="J47" s="47">
        <f t="shared" si="4"/>
        <v>27.749999999999996</v>
      </c>
      <c r="K47" s="68">
        <f t="shared" si="1"/>
        <v>0.0006203703703703704</v>
      </c>
      <c r="N47" s="47">
        <f t="shared" si="7"/>
        <v>16.800000000000004</v>
      </c>
      <c r="O47" s="47">
        <f t="shared" si="6"/>
        <v>81.19999999999997</v>
      </c>
      <c r="Q47" s="49">
        <v>5.59</v>
      </c>
      <c r="S47" s="49">
        <v>20.42</v>
      </c>
    </row>
    <row r="48" spans="1:19" s="5" customFormat="1" ht="11.25">
      <c r="A48" s="59" t="s">
        <v>55</v>
      </c>
      <c r="B48" s="47">
        <f t="shared" si="5"/>
        <v>5.452000000000002</v>
      </c>
      <c r="C48" s="47">
        <f t="shared" si="5"/>
        <v>7.121600000000002</v>
      </c>
      <c r="D48" s="47">
        <f t="shared" si="5"/>
        <v>11.104000000000003</v>
      </c>
      <c r="E48" s="54">
        <f t="shared" si="5"/>
        <v>676.3200000000002</v>
      </c>
      <c r="F48" s="47">
        <f t="shared" si="5"/>
        <v>15.159999999999997</v>
      </c>
      <c r="G48" s="47">
        <f t="shared" si="4"/>
        <v>80.95999999999998</v>
      </c>
      <c r="H48" s="90">
        <f t="shared" si="4"/>
        <v>0.0010063703703703704</v>
      </c>
      <c r="I48" s="44">
        <f t="shared" si="4"/>
        <v>0.0013725925925925926</v>
      </c>
      <c r="J48" s="47">
        <f t="shared" si="4"/>
        <v>27.799999999999997</v>
      </c>
      <c r="K48" s="68">
        <f t="shared" si="1"/>
        <v>0.0006212962962962963</v>
      </c>
      <c r="N48" s="47">
        <f t="shared" si="7"/>
        <v>16.840000000000003</v>
      </c>
      <c r="O48" s="47">
        <f t="shared" si="6"/>
        <v>80.95999999999998</v>
      </c>
      <c r="Q48" s="49">
        <v>5.65</v>
      </c>
      <c r="S48" s="49">
        <v>20.78</v>
      </c>
    </row>
    <row r="49" spans="1:19" s="5" customFormat="1" ht="11.25">
      <c r="A49" s="59" t="s">
        <v>56</v>
      </c>
      <c r="B49" s="47">
        <f t="shared" si="5"/>
        <v>5.464000000000001</v>
      </c>
      <c r="C49" s="47">
        <f t="shared" si="5"/>
        <v>7.141200000000001</v>
      </c>
      <c r="D49" s="47">
        <f t="shared" si="5"/>
        <v>11.128000000000002</v>
      </c>
      <c r="E49" s="54">
        <f t="shared" si="5"/>
        <v>674.7400000000001</v>
      </c>
      <c r="F49" s="47">
        <f t="shared" si="5"/>
        <v>15.119999999999997</v>
      </c>
      <c r="G49" s="47">
        <f t="shared" si="4"/>
        <v>80.71999999999998</v>
      </c>
      <c r="H49" s="90">
        <f t="shared" si="4"/>
        <v>0.0010094074074074074</v>
      </c>
      <c r="I49" s="44">
        <f t="shared" si="4"/>
        <v>0.0013766666666666667</v>
      </c>
      <c r="J49" s="47">
        <f t="shared" si="4"/>
        <v>27.849999999999998</v>
      </c>
      <c r="K49" s="68">
        <f t="shared" si="1"/>
        <v>0.0006222222222222223</v>
      </c>
      <c r="N49" s="47">
        <f t="shared" si="7"/>
        <v>16.880000000000003</v>
      </c>
      <c r="O49" s="47">
        <f t="shared" si="6"/>
        <v>80.71999999999998</v>
      </c>
      <c r="Q49" s="49">
        <v>5.71</v>
      </c>
      <c r="S49" s="49">
        <v>21.15</v>
      </c>
    </row>
    <row r="50" spans="1:19" s="5" customFormat="1" ht="11.25">
      <c r="A50" s="59" t="s">
        <v>57</v>
      </c>
      <c r="B50" s="47">
        <f t="shared" si="5"/>
        <v>5.476000000000001</v>
      </c>
      <c r="C50" s="47">
        <f t="shared" si="5"/>
        <v>7.160800000000001</v>
      </c>
      <c r="D50" s="47">
        <f t="shared" si="5"/>
        <v>11.152000000000001</v>
      </c>
      <c r="E50" s="54">
        <f t="shared" si="5"/>
        <v>673.1600000000001</v>
      </c>
      <c r="F50" s="47">
        <f t="shared" si="5"/>
        <v>15.079999999999998</v>
      </c>
      <c r="G50" s="47">
        <f t="shared" si="4"/>
        <v>80.47999999999999</v>
      </c>
      <c r="H50" s="90">
        <f t="shared" si="4"/>
        <v>0.0010124444444444445</v>
      </c>
      <c r="I50" s="44">
        <f t="shared" si="4"/>
        <v>0.0013807407407407408</v>
      </c>
      <c r="J50" s="47">
        <f t="shared" si="4"/>
        <v>27.9</v>
      </c>
      <c r="K50" s="68">
        <f t="shared" si="1"/>
        <v>0.0006231481481481482</v>
      </c>
      <c r="N50" s="47">
        <f t="shared" si="7"/>
        <v>16.92</v>
      </c>
      <c r="O50" s="47">
        <f t="shared" si="6"/>
        <v>80.47999999999999</v>
      </c>
      <c r="Q50" s="49">
        <v>5.76</v>
      </c>
      <c r="S50" s="49">
        <v>21.51</v>
      </c>
    </row>
    <row r="51" spans="1:19" s="5" customFormat="1" ht="11.25">
      <c r="A51" s="59" t="s">
        <v>58</v>
      </c>
      <c r="B51" s="47">
        <f t="shared" si="5"/>
        <v>5.488</v>
      </c>
      <c r="C51" s="47">
        <f t="shared" si="5"/>
        <v>7.180400000000001</v>
      </c>
      <c r="D51" s="47">
        <f t="shared" si="5"/>
        <v>11.176</v>
      </c>
      <c r="E51" s="54">
        <f t="shared" si="5"/>
        <v>671.58</v>
      </c>
      <c r="F51" s="47">
        <f t="shared" si="5"/>
        <v>15.04</v>
      </c>
      <c r="G51" s="47">
        <f t="shared" si="4"/>
        <v>80.24</v>
      </c>
      <c r="H51" s="90">
        <f t="shared" si="4"/>
        <v>0.0010154814814814816</v>
      </c>
      <c r="I51" s="44">
        <f t="shared" si="4"/>
        <v>0.0013848148148148148</v>
      </c>
      <c r="J51" s="47">
        <f t="shared" si="4"/>
        <v>27.95</v>
      </c>
      <c r="K51" s="68">
        <f t="shared" si="1"/>
        <v>0.0006240740740740741</v>
      </c>
      <c r="N51" s="47">
        <f t="shared" si="7"/>
        <v>16.96</v>
      </c>
      <c r="O51" s="47">
        <f t="shared" si="6"/>
        <v>80.24</v>
      </c>
      <c r="Q51" s="49">
        <v>5.82</v>
      </c>
      <c r="S51" s="49">
        <v>21.88</v>
      </c>
    </row>
    <row r="52" spans="1:19" s="6" customFormat="1" ht="11.25">
      <c r="A52" s="59" t="s">
        <v>59</v>
      </c>
      <c r="B52" s="48">
        <v>5.5</v>
      </c>
      <c r="C52" s="48">
        <v>7.2</v>
      </c>
      <c r="D52" s="48">
        <v>11.2</v>
      </c>
      <c r="E52" s="51">
        <v>670</v>
      </c>
      <c r="F52" s="48">
        <v>15</v>
      </c>
      <c r="G52" s="48">
        <v>80</v>
      </c>
      <c r="H52" s="91">
        <v>0.0010185185185185186</v>
      </c>
      <c r="I52" s="45">
        <v>0.001388888888888889</v>
      </c>
      <c r="J52" s="48">
        <v>28</v>
      </c>
      <c r="K52" s="69">
        <v>0.000625</v>
      </c>
      <c r="N52" s="50" t="s">
        <v>8</v>
      </c>
      <c r="O52" s="48">
        <v>80</v>
      </c>
      <c r="Q52" s="48">
        <v>5.88</v>
      </c>
      <c r="S52" s="48">
        <v>22.24</v>
      </c>
    </row>
    <row r="53" spans="1:19" s="6" customFormat="1" ht="11.25">
      <c r="A53" s="59" t="s">
        <v>60</v>
      </c>
      <c r="B53" s="49">
        <v>5.51</v>
      </c>
      <c r="C53" s="49">
        <v>7.22</v>
      </c>
      <c r="D53" s="49">
        <v>11.23</v>
      </c>
      <c r="E53" s="52">
        <v>668.42</v>
      </c>
      <c r="F53" s="49">
        <v>14.96</v>
      </c>
      <c r="G53" s="49">
        <v>79.76</v>
      </c>
      <c r="H53" s="92">
        <v>0.001021555555555554</v>
      </c>
      <c r="I53" s="46">
        <v>0.0013929629629629622</v>
      </c>
      <c r="J53" s="49">
        <f aca="true" t="shared" si="8" ref="J53:J84">J54-(J$102-J$52)/50</f>
        <v>28.044800000000066</v>
      </c>
      <c r="K53" s="70">
        <v>0.0006259629629629651</v>
      </c>
      <c r="Q53" s="49">
        <v>5.93</v>
      </c>
      <c r="S53" s="49">
        <v>22.57</v>
      </c>
    </row>
    <row r="54" spans="1:19" s="6" customFormat="1" ht="11.25">
      <c r="A54" s="59" t="s">
        <v>61</v>
      </c>
      <c r="B54" s="49">
        <v>5.52</v>
      </c>
      <c r="C54" s="49">
        <v>7.24</v>
      </c>
      <c r="D54" s="49">
        <v>11.25</v>
      </c>
      <c r="E54" s="52">
        <v>666.84</v>
      </c>
      <c r="F54" s="49">
        <v>14.92</v>
      </c>
      <c r="G54" s="49">
        <v>79.51</v>
      </c>
      <c r="H54" s="92">
        <v>0.001024592592592591</v>
      </c>
      <c r="I54" s="46">
        <v>0.0013970370370370363</v>
      </c>
      <c r="J54" s="49">
        <f t="shared" si="8"/>
        <v>28.089600000000065</v>
      </c>
      <c r="K54" s="70">
        <v>0.000626925925925928</v>
      </c>
      <c r="Q54" s="49">
        <v>5.99</v>
      </c>
      <c r="S54" s="49">
        <v>22.91</v>
      </c>
    </row>
    <row r="55" spans="1:19" s="6" customFormat="1" ht="11.25">
      <c r="A55" s="59" t="s">
        <v>62</v>
      </c>
      <c r="B55" s="49">
        <v>5.54</v>
      </c>
      <c r="C55" s="49">
        <v>7.26</v>
      </c>
      <c r="D55" s="49">
        <v>11.28</v>
      </c>
      <c r="E55" s="52">
        <v>665.26</v>
      </c>
      <c r="F55" s="49">
        <v>14.88</v>
      </c>
      <c r="G55" s="49">
        <v>79.27</v>
      </c>
      <c r="H55" s="92">
        <v>0.0010276296296296281</v>
      </c>
      <c r="I55" s="46">
        <v>0.0014011111111111104</v>
      </c>
      <c r="J55" s="49">
        <f t="shared" si="8"/>
        <v>28.134400000000063</v>
      </c>
      <c r="K55" s="70">
        <v>0.0006278888888888909</v>
      </c>
      <c r="Q55" s="49">
        <v>6.04</v>
      </c>
      <c r="S55" s="49">
        <v>23.24</v>
      </c>
    </row>
    <row r="56" spans="1:19" s="6" customFormat="1" ht="11.25">
      <c r="A56" s="59" t="s">
        <v>63</v>
      </c>
      <c r="B56" s="49">
        <v>5.55</v>
      </c>
      <c r="C56" s="49">
        <v>7.28</v>
      </c>
      <c r="D56" s="49">
        <v>11.3</v>
      </c>
      <c r="E56" s="52">
        <v>663.68</v>
      </c>
      <c r="F56" s="49">
        <v>14.85</v>
      </c>
      <c r="G56" s="49">
        <v>79.03</v>
      </c>
      <c r="H56" s="92">
        <v>0.0010306666666666652</v>
      </c>
      <c r="I56" s="46">
        <v>0.0014051851851851844</v>
      </c>
      <c r="J56" s="49">
        <f t="shared" si="8"/>
        <v>28.179200000000062</v>
      </c>
      <c r="K56" s="70">
        <v>0.0006288518518518539</v>
      </c>
      <c r="Q56" s="49">
        <v>6.09</v>
      </c>
      <c r="S56" s="49">
        <v>23.58</v>
      </c>
    </row>
    <row r="57" spans="1:19" s="6" customFormat="1" ht="11.25">
      <c r="A57" s="59" t="s">
        <v>64</v>
      </c>
      <c r="B57" s="49">
        <v>5.56</v>
      </c>
      <c r="C57" s="49">
        <v>7.3</v>
      </c>
      <c r="D57" s="49">
        <v>11.33</v>
      </c>
      <c r="E57" s="52">
        <v>662.1</v>
      </c>
      <c r="F57" s="49">
        <v>14.81</v>
      </c>
      <c r="G57" s="49">
        <v>78.78</v>
      </c>
      <c r="H57" s="92">
        <v>0.0010337037037037023</v>
      </c>
      <c r="I57" s="46">
        <v>0.0014092592592592585</v>
      </c>
      <c r="J57" s="49">
        <f t="shared" si="8"/>
        <v>28.22400000000006</v>
      </c>
      <c r="K57" s="70">
        <v>0.0006298148148148168</v>
      </c>
      <c r="Q57" s="49">
        <v>6.14</v>
      </c>
      <c r="S57" s="49">
        <v>23.91</v>
      </c>
    </row>
    <row r="58" spans="1:19" s="6" customFormat="1" ht="11.25">
      <c r="A58" s="59" t="s">
        <v>65</v>
      </c>
      <c r="B58" s="49">
        <v>5.57</v>
      </c>
      <c r="C58" s="49">
        <v>7.32</v>
      </c>
      <c r="D58" s="49">
        <v>11.35</v>
      </c>
      <c r="E58" s="52">
        <v>660.52</v>
      </c>
      <c r="F58" s="49">
        <v>14.77</v>
      </c>
      <c r="G58" s="49">
        <v>78.54</v>
      </c>
      <c r="H58" s="92">
        <v>0.0010367407407407393</v>
      </c>
      <c r="I58" s="46">
        <v>0.0014133333333333326</v>
      </c>
      <c r="J58" s="49">
        <f t="shared" si="8"/>
        <v>28.26880000000006</v>
      </c>
      <c r="K58" s="70">
        <v>0.0006307777777777797</v>
      </c>
      <c r="Q58" s="49">
        <v>6.2</v>
      </c>
      <c r="S58" s="49">
        <v>24.25</v>
      </c>
    </row>
    <row r="59" spans="1:19" s="6" customFormat="1" ht="11.25">
      <c r="A59" s="59" t="s">
        <v>66</v>
      </c>
      <c r="B59" s="49">
        <v>5.58</v>
      </c>
      <c r="C59" s="49">
        <v>7.33</v>
      </c>
      <c r="D59" s="49">
        <v>11.38</v>
      </c>
      <c r="E59" s="52">
        <v>658.94</v>
      </c>
      <c r="F59" s="49">
        <v>14.73</v>
      </c>
      <c r="G59" s="49">
        <v>78.3</v>
      </c>
      <c r="H59" s="92">
        <v>0.0010397777777777764</v>
      </c>
      <c r="I59" s="46">
        <v>0.0014174074074074067</v>
      </c>
      <c r="J59" s="49">
        <f t="shared" si="8"/>
        <v>28.313600000000058</v>
      </c>
      <c r="K59" s="70">
        <v>0.0006317407407407426</v>
      </c>
      <c r="Q59" s="49">
        <v>6.25</v>
      </c>
      <c r="S59" s="49">
        <v>24.58</v>
      </c>
    </row>
    <row r="60" spans="1:19" s="6" customFormat="1" ht="11.25">
      <c r="A60" s="59" t="s">
        <v>67</v>
      </c>
      <c r="B60" s="49">
        <v>5.59</v>
      </c>
      <c r="C60" s="49">
        <v>7.35</v>
      </c>
      <c r="D60" s="49">
        <v>11.4</v>
      </c>
      <c r="E60" s="52">
        <v>657.36</v>
      </c>
      <c r="F60" s="49">
        <v>14.69</v>
      </c>
      <c r="G60" s="49">
        <v>78.05</v>
      </c>
      <c r="H60" s="92">
        <v>0.0010428148148148135</v>
      </c>
      <c r="I60" s="46">
        <v>0.0014214814814814808</v>
      </c>
      <c r="J60" s="49">
        <f t="shared" si="8"/>
        <v>28.358400000000056</v>
      </c>
      <c r="K60" s="70">
        <v>0.0006327037037037055</v>
      </c>
      <c r="Q60" s="49">
        <v>6.3</v>
      </c>
      <c r="S60" s="49">
        <v>24.92</v>
      </c>
    </row>
    <row r="61" spans="1:19" s="6" customFormat="1" ht="11.25">
      <c r="A61" s="59" t="s">
        <v>68</v>
      </c>
      <c r="B61" s="49">
        <v>5.61</v>
      </c>
      <c r="C61" s="49">
        <v>7.37</v>
      </c>
      <c r="D61" s="49">
        <v>11.43</v>
      </c>
      <c r="E61" s="52">
        <v>655.78</v>
      </c>
      <c r="F61" s="49">
        <v>14.65</v>
      </c>
      <c r="G61" s="49">
        <v>77.81</v>
      </c>
      <c r="H61" s="92">
        <v>0.0010458518518518505</v>
      </c>
      <c r="I61" s="46">
        <v>0.001425555555555555</v>
      </c>
      <c r="J61" s="49">
        <f t="shared" si="8"/>
        <v>28.403200000000055</v>
      </c>
      <c r="K61" s="67" t="s">
        <v>6</v>
      </c>
      <c r="Q61" s="49">
        <v>6.36</v>
      </c>
      <c r="S61" s="49">
        <v>25.25</v>
      </c>
    </row>
    <row r="62" spans="1:19" s="6" customFormat="1" ht="11.25">
      <c r="A62" s="59" t="s">
        <v>69</v>
      </c>
      <c r="B62" s="49">
        <v>5.62</v>
      </c>
      <c r="C62" s="49">
        <v>7.39</v>
      </c>
      <c r="D62" s="49">
        <v>11.45</v>
      </c>
      <c r="E62" s="52">
        <v>654.2</v>
      </c>
      <c r="F62" s="49">
        <v>14.62</v>
      </c>
      <c r="G62" s="49">
        <v>77.57</v>
      </c>
      <c r="H62" s="92">
        <v>0.0010488888888888876</v>
      </c>
      <c r="I62" s="46">
        <v>0.001429629629629629</v>
      </c>
      <c r="J62" s="49">
        <f t="shared" si="8"/>
        <v>28.448000000000054</v>
      </c>
      <c r="K62" s="70">
        <v>0.0006336666666666684</v>
      </c>
      <c r="Q62" s="49">
        <v>6.41</v>
      </c>
      <c r="S62" s="49">
        <v>25.58</v>
      </c>
    </row>
    <row r="63" spans="1:19" s="6" customFormat="1" ht="11.25">
      <c r="A63" s="59" t="s">
        <v>70</v>
      </c>
      <c r="B63" s="49">
        <v>5.63</v>
      </c>
      <c r="C63" s="49">
        <v>7.41</v>
      </c>
      <c r="D63" s="49">
        <v>11.48</v>
      </c>
      <c r="E63" s="52">
        <v>652.62</v>
      </c>
      <c r="F63" s="49">
        <v>14.58</v>
      </c>
      <c r="G63" s="49">
        <v>77.32</v>
      </c>
      <c r="H63" s="92">
        <v>0.0010519259259259247</v>
      </c>
      <c r="I63" s="46">
        <v>0.001433703703703703</v>
      </c>
      <c r="J63" s="49">
        <f t="shared" si="8"/>
        <v>28.492800000000052</v>
      </c>
      <c r="K63" s="70">
        <v>0.0006346296296296314</v>
      </c>
      <c r="Q63" s="49">
        <v>6.46</v>
      </c>
      <c r="S63" s="49">
        <v>25.92</v>
      </c>
    </row>
    <row r="64" spans="1:19" s="6" customFormat="1" ht="11.25">
      <c r="A64" s="59" t="s">
        <v>71</v>
      </c>
      <c r="B64" s="49">
        <v>5.64</v>
      </c>
      <c r="C64" s="49">
        <v>7.43</v>
      </c>
      <c r="D64" s="49">
        <v>11.5</v>
      </c>
      <c r="E64" s="52">
        <v>651.04</v>
      </c>
      <c r="F64" s="49">
        <v>14.54</v>
      </c>
      <c r="G64" s="49">
        <v>77.08</v>
      </c>
      <c r="H64" s="92">
        <v>0.0010549629629629618</v>
      </c>
      <c r="I64" s="46">
        <v>0.0014377777777777772</v>
      </c>
      <c r="J64" s="49">
        <f t="shared" si="8"/>
        <v>28.53760000000005</v>
      </c>
      <c r="K64" s="70">
        <v>0.0006355925925925943</v>
      </c>
      <c r="Q64" s="49">
        <v>6.51</v>
      </c>
      <c r="S64" s="49">
        <v>26.25</v>
      </c>
    </row>
    <row r="65" spans="1:19" s="6" customFormat="1" ht="11.25">
      <c r="A65" s="59" t="s">
        <v>72</v>
      </c>
      <c r="B65" s="49">
        <v>5.65</v>
      </c>
      <c r="C65" s="49">
        <v>7.45</v>
      </c>
      <c r="D65" s="49">
        <v>11.53</v>
      </c>
      <c r="E65" s="52">
        <v>649.46</v>
      </c>
      <c r="F65" s="49">
        <v>14.5</v>
      </c>
      <c r="G65" s="49">
        <v>76.84</v>
      </c>
      <c r="H65" s="92">
        <v>0.0010579999999999988</v>
      </c>
      <c r="I65" s="46">
        <v>0.0014418518518518513</v>
      </c>
      <c r="J65" s="49">
        <f t="shared" si="8"/>
        <v>28.58240000000005</v>
      </c>
      <c r="K65" s="70">
        <v>0.0006365555555555572</v>
      </c>
      <c r="Q65" s="49">
        <v>6.57</v>
      </c>
      <c r="S65" s="49">
        <v>26.59</v>
      </c>
    </row>
    <row r="66" spans="1:19" s="6" customFormat="1" ht="11.25">
      <c r="A66" s="59" t="s">
        <v>73</v>
      </c>
      <c r="B66" s="49">
        <v>5.67</v>
      </c>
      <c r="C66" s="49">
        <v>7.47</v>
      </c>
      <c r="D66" s="49">
        <v>11.55</v>
      </c>
      <c r="E66" s="52">
        <v>647.88</v>
      </c>
      <c r="F66" s="49">
        <v>14.46</v>
      </c>
      <c r="G66" s="49">
        <v>76.6</v>
      </c>
      <c r="H66" s="92">
        <v>0.001061037037037036</v>
      </c>
      <c r="I66" s="46">
        <v>0.0014459259259259254</v>
      </c>
      <c r="J66" s="49">
        <f t="shared" si="8"/>
        <v>28.627200000000048</v>
      </c>
      <c r="K66" s="70">
        <v>0.0006375185185185201</v>
      </c>
      <c r="Q66" s="49">
        <v>6.62</v>
      </c>
      <c r="S66" s="49">
        <v>26.92</v>
      </c>
    </row>
    <row r="67" spans="1:19" s="6" customFormat="1" ht="11.25">
      <c r="A67" s="59" t="s">
        <v>74</v>
      </c>
      <c r="B67" s="49">
        <v>5.68</v>
      </c>
      <c r="C67" s="49">
        <v>7.49</v>
      </c>
      <c r="D67" s="49">
        <v>11.58</v>
      </c>
      <c r="E67" s="52">
        <v>646.3</v>
      </c>
      <c r="F67" s="49">
        <v>14.42</v>
      </c>
      <c r="G67" s="49">
        <v>76.35</v>
      </c>
      <c r="H67" s="92">
        <v>0.001064074074074073</v>
      </c>
      <c r="I67" s="46">
        <v>0.0014499999999999995</v>
      </c>
      <c r="J67" s="49">
        <f t="shared" si="8"/>
        <v>28.672000000000047</v>
      </c>
      <c r="K67" s="70">
        <v>0.000638481481481483</v>
      </c>
      <c r="Q67" s="49">
        <v>6.67</v>
      </c>
      <c r="S67" s="49">
        <v>27.26</v>
      </c>
    </row>
    <row r="68" spans="1:19" s="6" customFormat="1" ht="11.25">
      <c r="A68" s="59" t="s">
        <v>75</v>
      </c>
      <c r="B68" s="49">
        <v>5.69</v>
      </c>
      <c r="C68" s="49">
        <v>7.51</v>
      </c>
      <c r="D68" s="49">
        <v>11.6</v>
      </c>
      <c r="E68" s="52">
        <v>644.72</v>
      </c>
      <c r="F68" s="49">
        <v>14.39</v>
      </c>
      <c r="G68" s="49">
        <v>76.11</v>
      </c>
      <c r="H68" s="92">
        <v>0.00106711111111111</v>
      </c>
      <c r="I68" s="46">
        <v>0.0014540740740740736</v>
      </c>
      <c r="J68" s="49">
        <f t="shared" si="8"/>
        <v>28.716800000000045</v>
      </c>
      <c r="K68" s="70">
        <v>0.000639444444444446</v>
      </c>
      <c r="Q68" s="49">
        <v>6.72</v>
      </c>
      <c r="S68" s="49">
        <v>27.59</v>
      </c>
    </row>
    <row r="69" spans="1:19" s="6" customFormat="1" ht="11.25">
      <c r="A69" s="59" t="s">
        <v>76</v>
      </c>
      <c r="B69" s="49">
        <v>5.7</v>
      </c>
      <c r="C69" s="49">
        <v>7.53</v>
      </c>
      <c r="D69" s="49">
        <v>11.63</v>
      </c>
      <c r="E69" s="52">
        <v>643.14</v>
      </c>
      <c r="F69" s="49">
        <v>14.35</v>
      </c>
      <c r="G69" s="49">
        <v>75.87</v>
      </c>
      <c r="H69" s="92">
        <v>0.0010701481481481471</v>
      </c>
      <c r="I69" s="46">
        <v>0.0014581481481481477</v>
      </c>
      <c r="J69" s="49">
        <f t="shared" si="8"/>
        <v>28.761600000000044</v>
      </c>
      <c r="K69" s="70">
        <v>0.0006404074074074089</v>
      </c>
      <c r="Q69" s="49">
        <v>6.78</v>
      </c>
      <c r="S69" s="49">
        <v>27.92</v>
      </c>
    </row>
    <row r="70" spans="1:19" s="6" customFormat="1" ht="11.25">
      <c r="A70" s="59" t="s">
        <v>77</v>
      </c>
      <c r="B70" s="49">
        <v>5.71</v>
      </c>
      <c r="C70" s="49">
        <v>7.55</v>
      </c>
      <c r="D70" s="49">
        <v>11.65</v>
      </c>
      <c r="E70" s="52">
        <v>641.56</v>
      </c>
      <c r="F70" s="49">
        <v>14.31</v>
      </c>
      <c r="G70" s="49">
        <v>75.62</v>
      </c>
      <c r="H70" s="92">
        <v>0.0010731851851851842</v>
      </c>
      <c r="I70" s="46">
        <v>0.0014622222222222217</v>
      </c>
      <c r="J70" s="49">
        <f t="shared" si="8"/>
        <v>28.806400000000043</v>
      </c>
      <c r="K70" s="70">
        <v>0.0006413703703703718</v>
      </c>
      <c r="Q70" s="49">
        <v>6.83</v>
      </c>
      <c r="S70" s="49">
        <v>28.26</v>
      </c>
    </row>
    <row r="71" spans="1:19" s="6" customFormat="1" ht="11.25">
      <c r="A71" s="59" t="s">
        <v>78</v>
      </c>
      <c r="B71" s="49">
        <v>5.72</v>
      </c>
      <c r="C71" s="49">
        <v>7.56</v>
      </c>
      <c r="D71" s="49">
        <v>11.68</v>
      </c>
      <c r="E71" s="52">
        <v>639.98</v>
      </c>
      <c r="F71" s="49">
        <v>14.27</v>
      </c>
      <c r="G71" s="49">
        <v>75.38</v>
      </c>
      <c r="H71" s="92">
        <v>0.0010762222222222213</v>
      </c>
      <c r="I71" s="46">
        <v>0.0014662962962962958</v>
      </c>
      <c r="J71" s="49">
        <f t="shared" si="8"/>
        <v>28.85120000000004</v>
      </c>
      <c r="K71" s="70">
        <v>0.0006423333333333347</v>
      </c>
      <c r="Q71" s="49">
        <v>6.88</v>
      </c>
      <c r="S71" s="49">
        <v>28.59</v>
      </c>
    </row>
    <row r="72" spans="1:19" s="6" customFormat="1" ht="11.25">
      <c r="A72" s="59" t="s">
        <v>79</v>
      </c>
      <c r="B72" s="49">
        <v>5.74</v>
      </c>
      <c r="C72" s="49">
        <v>7.58</v>
      </c>
      <c r="D72" s="49">
        <v>11.7</v>
      </c>
      <c r="E72" s="52">
        <v>638.4</v>
      </c>
      <c r="F72" s="49">
        <v>14.23</v>
      </c>
      <c r="G72" s="49">
        <v>75.14</v>
      </c>
      <c r="H72" s="92">
        <v>0.0010792592592592583</v>
      </c>
      <c r="I72" s="46">
        <v>0.00147037037037037</v>
      </c>
      <c r="J72" s="49">
        <f t="shared" si="8"/>
        <v>28.89600000000004</v>
      </c>
      <c r="K72" s="70">
        <v>0.0006432962962962976</v>
      </c>
      <c r="Q72" s="49">
        <v>6.94</v>
      </c>
      <c r="S72" s="49">
        <v>28.93</v>
      </c>
    </row>
    <row r="73" spans="1:19" s="6" customFormat="1" ht="11.25">
      <c r="A73" s="59" t="s">
        <v>80</v>
      </c>
      <c r="B73" s="49">
        <v>5.75</v>
      </c>
      <c r="C73" s="49">
        <v>7.6</v>
      </c>
      <c r="D73" s="49">
        <v>11.73</v>
      </c>
      <c r="E73" s="52">
        <v>636.82</v>
      </c>
      <c r="F73" s="49">
        <v>14.19</v>
      </c>
      <c r="G73" s="49">
        <v>74.89</v>
      </c>
      <c r="H73" s="92">
        <v>0.0010822962962962954</v>
      </c>
      <c r="I73" s="46">
        <v>0.001474444444444444</v>
      </c>
      <c r="J73" s="49">
        <f t="shared" si="8"/>
        <v>28.94080000000004</v>
      </c>
      <c r="K73" s="70">
        <v>0.0006442592592592605</v>
      </c>
      <c r="Q73" s="49">
        <v>6.99</v>
      </c>
      <c r="S73" s="49">
        <v>29.26</v>
      </c>
    </row>
    <row r="74" spans="1:19" s="6" customFormat="1" ht="11.25">
      <c r="A74" s="59" t="s">
        <v>81</v>
      </c>
      <c r="B74" s="49">
        <v>5.76</v>
      </c>
      <c r="C74" s="49">
        <v>7.62</v>
      </c>
      <c r="D74" s="49">
        <v>11.75</v>
      </c>
      <c r="E74" s="52">
        <v>635.24</v>
      </c>
      <c r="F74" s="49">
        <v>14.16</v>
      </c>
      <c r="G74" s="49">
        <v>74.65</v>
      </c>
      <c r="H74" s="92">
        <v>0.0010853333333333325</v>
      </c>
      <c r="I74" s="46">
        <v>0.0014785185185185181</v>
      </c>
      <c r="J74" s="49">
        <f t="shared" si="8"/>
        <v>28.985600000000037</v>
      </c>
      <c r="K74" s="70">
        <v>0.0006452222222222235</v>
      </c>
      <c r="Q74" s="49">
        <v>7.04</v>
      </c>
      <c r="S74" s="49">
        <v>29.6</v>
      </c>
    </row>
    <row r="75" spans="1:19" s="6" customFormat="1" ht="11.25">
      <c r="A75" s="59" t="s">
        <v>82</v>
      </c>
      <c r="B75" s="49">
        <v>5.77</v>
      </c>
      <c r="C75" s="49">
        <v>7.64</v>
      </c>
      <c r="D75" s="49">
        <v>11.78</v>
      </c>
      <c r="E75" s="52">
        <v>633.66</v>
      </c>
      <c r="F75" s="49">
        <v>14.12</v>
      </c>
      <c r="G75" s="49">
        <v>74.41</v>
      </c>
      <c r="H75" s="92">
        <v>0.0010883703703703695</v>
      </c>
      <c r="I75" s="46">
        <v>0.0014825925925925922</v>
      </c>
      <c r="J75" s="49">
        <f t="shared" si="8"/>
        <v>29.030400000000036</v>
      </c>
      <c r="K75" s="70">
        <v>0.0006461851851851864</v>
      </c>
      <c r="Q75" s="49">
        <v>7.09</v>
      </c>
      <c r="S75" s="49">
        <v>29.93</v>
      </c>
    </row>
    <row r="76" spans="1:19" s="6" customFormat="1" ht="11.25">
      <c r="A76" s="59" t="s">
        <v>83</v>
      </c>
      <c r="B76" s="49">
        <v>5.78</v>
      </c>
      <c r="C76" s="49">
        <v>7.66</v>
      </c>
      <c r="D76" s="49">
        <v>11.8</v>
      </c>
      <c r="E76" s="52">
        <v>632.08</v>
      </c>
      <c r="F76" s="49">
        <v>14.08</v>
      </c>
      <c r="G76" s="49">
        <v>74.16</v>
      </c>
      <c r="H76" s="92">
        <v>0.0010914074074074066</v>
      </c>
      <c r="I76" s="46">
        <v>0.0014866666666666663</v>
      </c>
      <c r="J76" s="49">
        <f t="shared" si="8"/>
        <v>29.075200000000034</v>
      </c>
      <c r="K76" s="70">
        <v>0.0006471481481481493</v>
      </c>
      <c r="Q76" s="49">
        <v>7.15</v>
      </c>
      <c r="S76" s="49">
        <v>30.27</v>
      </c>
    </row>
    <row r="77" spans="1:19" s="6" customFormat="1" ht="11.25">
      <c r="A77" s="59" t="s">
        <v>84</v>
      </c>
      <c r="B77" s="49">
        <v>5.8</v>
      </c>
      <c r="C77" s="49">
        <v>7.68</v>
      </c>
      <c r="D77" s="49">
        <v>11.83</v>
      </c>
      <c r="E77" s="52">
        <v>630.5</v>
      </c>
      <c r="F77" s="49">
        <v>14.04</v>
      </c>
      <c r="G77" s="49">
        <v>73.92</v>
      </c>
      <c r="H77" s="92">
        <v>0.0010944444444444437</v>
      </c>
      <c r="I77" s="46">
        <v>0.0014907407407407404</v>
      </c>
      <c r="J77" s="49">
        <f t="shared" si="8"/>
        <v>29.120000000000033</v>
      </c>
      <c r="K77" s="70">
        <v>0.0006481111111111122</v>
      </c>
      <c r="Q77" s="49">
        <v>7.2</v>
      </c>
      <c r="S77" s="49">
        <v>30.6</v>
      </c>
    </row>
    <row r="78" spans="1:19" s="6" customFormat="1" ht="11.25">
      <c r="A78" s="59" t="s">
        <v>85</v>
      </c>
      <c r="B78" s="49">
        <v>5.81</v>
      </c>
      <c r="C78" s="49">
        <v>7.7</v>
      </c>
      <c r="D78" s="49">
        <v>11.85</v>
      </c>
      <c r="E78" s="52">
        <v>628.92</v>
      </c>
      <c r="F78" s="49">
        <v>14</v>
      </c>
      <c r="G78" s="49">
        <v>73.68</v>
      </c>
      <c r="H78" s="92">
        <v>0.0010974814814814807</v>
      </c>
      <c r="I78" s="46">
        <v>0.0014948148148148145</v>
      </c>
      <c r="J78" s="49">
        <f t="shared" si="8"/>
        <v>29.16480000000003</v>
      </c>
      <c r="K78" s="70">
        <v>0.0006490740740740751</v>
      </c>
      <c r="Q78" s="49">
        <v>7.25</v>
      </c>
      <c r="S78" s="49">
        <v>30.93</v>
      </c>
    </row>
    <row r="79" spans="1:19" s="6" customFormat="1" ht="11.25">
      <c r="A79" s="59" t="s">
        <v>86</v>
      </c>
      <c r="B79" s="49">
        <v>5.82</v>
      </c>
      <c r="C79" s="49">
        <v>7.72</v>
      </c>
      <c r="D79" s="49">
        <v>11.88</v>
      </c>
      <c r="E79" s="52">
        <v>627.34</v>
      </c>
      <c r="F79" s="49">
        <v>13.96</v>
      </c>
      <c r="G79" s="49">
        <v>73.43</v>
      </c>
      <c r="H79" s="92">
        <v>0.0011005185185185178</v>
      </c>
      <c r="I79" s="46">
        <v>0.0014988888888888886</v>
      </c>
      <c r="J79" s="49">
        <f t="shared" si="8"/>
        <v>29.20960000000003</v>
      </c>
      <c r="K79" s="70">
        <v>0.000650037037037038</v>
      </c>
      <c r="Q79" s="49">
        <v>7.31</v>
      </c>
      <c r="S79" s="49">
        <v>31.27</v>
      </c>
    </row>
    <row r="80" spans="1:19" s="6" customFormat="1" ht="11.25">
      <c r="A80" s="59" t="s">
        <v>87</v>
      </c>
      <c r="B80" s="49">
        <v>5.83</v>
      </c>
      <c r="C80" s="49">
        <v>7.74</v>
      </c>
      <c r="D80" s="49">
        <v>11.9</v>
      </c>
      <c r="E80" s="52">
        <v>625.76</v>
      </c>
      <c r="F80" s="49">
        <v>13.92</v>
      </c>
      <c r="G80" s="49">
        <v>73.19</v>
      </c>
      <c r="H80" s="92">
        <v>0.0011035555555555549</v>
      </c>
      <c r="I80" s="46">
        <v>0.0015029629629629627</v>
      </c>
      <c r="J80" s="49">
        <f t="shared" si="8"/>
        <v>29.25440000000003</v>
      </c>
      <c r="K80" s="70">
        <v>0.000651000000000001</v>
      </c>
      <c r="Q80" s="49">
        <v>7.36</v>
      </c>
      <c r="S80" s="49">
        <v>31.6</v>
      </c>
    </row>
    <row r="81" spans="1:19" s="6" customFormat="1" ht="11.25">
      <c r="A81" s="59" t="s">
        <v>88</v>
      </c>
      <c r="B81" s="49">
        <v>5.84</v>
      </c>
      <c r="C81" s="49">
        <v>7.76</v>
      </c>
      <c r="D81" s="49">
        <v>11.93</v>
      </c>
      <c r="E81" s="52">
        <v>624.18</v>
      </c>
      <c r="F81" s="49">
        <v>13.89</v>
      </c>
      <c r="G81" s="49">
        <v>72.95</v>
      </c>
      <c r="H81" s="92">
        <v>0.001106592592592592</v>
      </c>
      <c r="I81" s="46">
        <v>0.0015070370370370368</v>
      </c>
      <c r="J81" s="49">
        <f t="shared" si="8"/>
        <v>29.299200000000027</v>
      </c>
      <c r="K81" s="70">
        <v>0.0006519629629629639</v>
      </c>
      <c r="Q81" s="49">
        <v>7.41</v>
      </c>
      <c r="S81" s="49">
        <v>31.94</v>
      </c>
    </row>
    <row r="82" spans="1:19" s="6" customFormat="1" ht="11.25">
      <c r="A82" s="59" t="s">
        <v>89</v>
      </c>
      <c r="B82" s="49">
        <v>5.85</v>
      </c>
      <c r="C82" s="49">
        <v>7.78</v>
      </c>
      <c r="D82" s="49">
        <v>11.95</v>
      </c>
      <c r="E82" s="52">
        <v>622.6</v>
      </c>
      <c r="F82" s="49">
        <v>13.85</v>
      </c>
      <c r="G82" s="49">
        <v>72.7</v>
      </c>
      <c r="H82" s="92">
        <v>0.001109629629629629</v>
      </c>
      <c r="I82" s="46">
        <v>0.0015111111111111109</v>
      </c>
      <c r="J82" s="49">
        <f t="shared" si="8"/>
        <v>29.344000000000026</v>
      </c>
      <c r="K82" s="70">
        <v>0.0006529259259259268</v>
      </c>
      <c r="Q82" s="49">
        <v>7.46</v>
      </c>
      <c r="S82" s="49">
        <v>32.27</v>
      </c>
    </row>
    <row r="83" spans="1:19" s="6" customFormat="1" ht="11.25">
      <c r="A83" s="59" t="s">
        <v>90</v>
      </c>
      <c r="B83" s="49">
        <v>5.87</v>
      </c>
      <c r="C83" s="49">
        <v>7.8</v>
      </c>
      <c r="D83" s="49">
        <v>11.98</v>
      </c>
      <c r="E83" s="52">
        <v>621.02</v>
      </c>
      <c r="F83" s="49">
        <v>13.81</v>
      </c>
      <c r="G83" s="49">
        <v>72.46</v>
      </c>
      <c r="H83" s="92">
        <v>0.001112666666666666</v>
      </c>
      <c r="I83" s="46">
        <v>0.001515185185185185</v>
      </c>
      <c r="J83" s="49">
        <f t="shared" si="8"/>
        <v>29.388800000000025</v>
      </c>
      <c r="K83" s="70">
        <v>0.0006538888888888897</v>
      </c>
      <c r="Q83" s="49">
        <v>7.52</v>
      </c>
      <c r="S83" s="49">
        <v>32.61</v>
      </c>
    </row>
    <row r="84" spans="1:19" s="6" customFormat="1" ht="11.25">
      <c r="A84" s="59" t="s">
        <v>91</v>
      </c>
      <c r="B84" s="49">
        <v>5.88</v>
      </c>
      <c r="C84" s="49">
        <v>7.81</v>
      </c>
      <c r="D84" s="49">
        <v>12</v>
      </c>
      <c r="E84" s="52">
        <v>619.44</v>
      </c>
      <c r="F84" s="49">
        <v>13.77</v>
      </c>
      <c r="G84" s="49">
        <v>72.22</v>
      </c>
      <c r="H84" s="92">
        <v>0.0011157037037037032</v>
      </c>
      <c r="I84" s="46">
        <v>0.001519259259259259</v>
      </c>
      <c r="J84" s="49">
        <f t="shared" si="8"/>
        <v>29.433600000000023</v>
      </c>
      <c r="K84" s="70">
        <v>0.0006548518518518526</v>
      </c>
      <c r="Q84" s="49">
        <v>7.57</v>
      </c>
      <c r="S84" s="49">
        <v>32.94</v>
      </c>
    </row>
    <row r="85" spans="1:19" s="6" customFormat="1" ht="11.25">
      <c r="A85" s="59" t="s">
        <v>92</v>
      </c>
      <c r="B85" s="49">
        <v>5.89</v>
      </c>
      <c r="C85" s="49">
        <v>7.83</v>
      </c>
      <c r="D85" s="49">
        <v>12.03</v>
      </c>
      <c r="E85" s="52">
        <v>617.86</v>
      </c>
      <c r="F85" s="49">
        <v>13.73</v>
      </c>
      <c r="G85" s="49">
        <v>71.97</v>
      </c>
      <c r="H85" s="92">
        <v>0.0011187407407407402</v>
      </c>
      <c r="I85" s="46">
        <v>0.0015233333333333331</v>
      </c>
      <c r="J85" s="49">
        <f aca="true" t="shared" si="9" ref="J85:J101">J86-(J$102-J$52)/50</f>
        <v>29.478400000000022</v>
      </c>
      <c r="K85" s="70">
        <v>0.0006558148148148156</v>
      </c>
      <c r="Q85" s="49">
        <v>7.62</v>
      </c>
      <c r="S85" s="49">
        <v>33.28</v>
      </c>
    </row>
    <row r="86" spans="1:19" s="6" customFormat="1" ht="11.25">
      <c r="A86" s="59" t="s">
        <v>93</v>
      </c>
      <c r="B86" s="49">
        <v>5.9</v>
      </c>
      <c r="C86" s="49">
        <v>7.85</v>
      </c>
      <c r="D86" s="49">
        <v>12.05</v>
      </c>
      <c r="E86" s="52">
        <v>616.28</v>
      </c>
      <c r="F86" s="49">
        <v>13.69</v>
      </c>
      <c r="G86" s="49">
        <v>71.73</v>
      </c>
      <c r="H86" s="92">
        <v>0.0011217777777777773</v>
      </c>
      <c r="I86" s="46">
        <v>0.0015274074074074072</v>
      </c>
      <c r="J86" s="49">
        <f t="shared" si="9"/>
        <v>29.52320000000002</v>
      </c>
      <c r="K86" s="70">
        <v>0.0006567777777777785</v>
      </c>
      <c r="Q86" s="49">
        <v>7.68</v>
      </c>
      <c r="S86" s="49">
        <v>33.61</v>
      </c>
    </row>
    <row r="87" spans="1:19" s="6" customFormat="1" ht="11.25">
      <c r="A87" s="59" t="s">
        <v>94</v>
      </c>
      <c r="B87" s="49">
        <v>5.91</v>
      </c>
      <c r="C87" s="49">
        <v>7.87</v>
      </c>
      <c r="D87" s="49">
        <v>12.08</v>
      </c>
      <c r="E87" s="52">
        <v>614.7</v>
      </c>
      <c r="F87" s="49">
        <v>13.66</v>
      </c>
      <c r="G87" s="49">
        <v>71.49</v>
      </c>
      <c r="H87" s="92">
        <v>0.0011248148148148144</v>
      </c>
      <c r="I87" s="46">
        <v>0.0015314814814814813</v>
      </c>
      <c r="J87" s="49">
        <f t="shared" si="9"/>
        <v>29.56800000000002</v>
      </c>
      <c r="K87" s="70">
        <v>0.0006577407407407414</v>
      </c>
      <c r="Q87" s="49">
        <v>7.73</v>
      </c>
      <c r="S87" s="49">
        <v>33.94</v>
      </c>
    </row>
    <row r="88" spans="1:19" s="6" customFormat="1" ht="11.25">
      <c r="A88" s="59" t="s">
        <v>95</v>
      </c>
      <c r="B88" s="49">
        <v>5.92</v>
      </c>
      <c r="C88" s="49">
        <v>7.89</v>
      </c>
      <c r="D88" s="49">
        <v>12.1</v>
      </c>
      <c r="E88" s="52">
        <v>613.12</v>
      </c>
      <c r="F88" s="49">
        <v>13.62</v>
      </c>
      <c r="G88" s="49">
        <v>71.24</v>
      </c>
      <c r="H88" s="92">
        <v>0.0011278518518518515</v>
      </c>
      <c r="I88" s="46">
        <v>0.0015355555555555554</v>
      </c>
      <c r="J88" s="49">
        <f t="shared" si="9"/>
        <v>29.612800000000018</v>
      </c>
      <c r="K88" s="70">
        <v>0.0006587037037037043</v>
      </c>
      <c r="Q88" s="49">
        <v>7.78</v>
      </c>
      <c r="S88" s="49">
        <v>34.28</v>
      </c>
    </row>
    <row r="89" spans="1:19" s="6" customFormat="1" ht="11.25">
      <c r="A89" s="59" t="s">
        <v>96</v>
      </c>
      <c r="B89" s="49">
        <v>5.94</v>
      </c>
      <c r="C89" s="49">
        <v>7.91</v>
      </c>
      <c r="D89" s="49">
        <v>12.13</v>
      </c>
      <c r="E89" s="52">
        <v>611.54</v>
      </c>
      <c r="F89" s="49">
        <v>13.58</v>
      </c>
      <c r="G89" s="49">
        <v>71</v>
      </c>
      <c r="H89" s="92">
        <v>0.0011308888888888885</v>
      </c>
      <c r="I89" s="46">
        <v>0.0015396296296296295</v>
      </c>
      <c r="J89" s="49">
        <f t="shared" si="9"/>
        <v>29.657600000000016</v>
      </c>
      <c r="K89" s="70">
        <v>0.0006596666666666672</v>
      </c>
      <c r="Q89" s="49">
        <v>7.83</v>
      </c>
      <c r="S89" s="49">
        <v>34.61</v>
      </c>
    </row>
    <row r="90" spans="1:19" s="6" customFormat="1" ht="11.25">
      <c r="A90" s="59" t="s">
        <v>97</v>
      </c>
      <c r="B90" s="49">
        <v>5.95</v>
      </c>
      <c r="C90" s="49">
        <v>7.93</v>
      </c>
      <c r="D90" s="49">
        <v>12.15</v>
      </c>
      <c r="E90" s="52">
        <v>609.96</v>
      </c>
      <c r="F90" s="49">
        <v>13.54</v>
      </c>
      <c r="G90" s="49">
        <v>70.76</v>
      </c>
      <c r="H90" s="92">
        <v>0.0011339259259259256</v>
      </c>
      <c r="I90" s="46">
        <v>0.0015437037037037036</v>
      </c>
      <c r="J90" s="49">
        <f t="shared" si="9"/>
        <v>29.702400000000015</v>
      </c>
      <c r="K90" s="70">
        <v>0.0006606296296296302</v>
      </c>
      <c r="Q90" s="49">
        <v>7.89</v>
      </c>
      <c r="S90" s="49">
        <v>34.95</v>
      </c>
    </row>
    <row r="91" spans="1:19" s="6" customFormat="1" ht="11.25">
      <c r="A91" s="59" t="s">
        <v>98</v>
      </c>
      <c r="B91" s="49">
        <v>5.96</v>
      </c>
      <c r="C91" s="49">
        <v>7.95</v>
      </c>
      <c r="D91" s="49">
        <v>12.18</v>
      </c>
      <c r="E91" s="52">
        <v>608.38</v>
      </c>
      <c r="F91" s="49">
        <v>13.5</v>
      </c>
      <c r="G91" s="49">
        <v>70.52</v>
      </c>
      <c r="H91" s="92">
        <v>0.0011369629629629627</v>
      </c>
      <c r="I91" s="46">
        <v>0.0015477777777777777</v>
      </c>
      <c r="J91" s="49">
        <f t="shared" si="9"/>
        <v>29.747200000000014</v>
      </c>
      <c r="K91" s="70">
        <v>0.0006615925925925931</v>
      </c>
      <c r="Q91" s="49">
        <v>7.94</v>
      </c>
      <c r="S91" s="49">
        <v>35.28</v>
      </c>
    </row>
    <row r="92" spans="1:19" s="6" customFormat="1" ht="11.25">
      <c r="A92" s="59" t="s">
        <v>99</v>
      </c>
      <c r="B92" s="49">
        <v>5.97</v>
      </c>
      <c r="C92" s="49">
        <v>7.97</v>
      </c>
      <c r="D92" s="49">
        <v>12.2</v>
      </c>
      <c r="E92" s="52">
        <v>606.8</v>
      </c>
      <c r="F92" s="49">
        <v>13.46</v>
      </c>
      <c r="G92" s="49">
        <v>70.27</v>
      </c>
      <c r="H92" s="92">
        <v>0.0011399999999999997</v>
      </c>
      <c r="I92" s="46">
        <v>0.0015518518518518518</v>
      </c>
      <c r="J92" s="49">
        <f t="shared" si="9"/>
        <v>29.792000000000012</v>
      </c>
      <c r="K92" s="70">
        <v>0.000662555555555556</v>
      </c>
      <c r="Q92" s="49">
        <v>7.99</v>
      </c>
      <c r="S92" s="49">
        <v>35.62</v>
      </c>
    </row>
    <row r="93" spans="1:19" s="6" customFormat="1" ht="11.25">
      <c r="A93" s="59" t="s">
        <v>100</v>
      </c>
      <c r="B93" s="49">
        <v>5.98</v>
      </c>
      <c r="C93" s="49">
        <v>7.99</v>
      </c>
      <c r="D93" s="49">
        <v>12.23</v>
      </c>
      <c r="E93" s="52">
        <v>605.22</v>
      </c>
      <c r="F93" s="49">
        <v>13.43</v>
      </c>
      <c r="G93" s="49">
        <v>70.03</v>
      </c>
      <c r="H93" s="92">
        <v>0.0011430370370370368</v>
      </c>
      <c r="I93" s="46">
        <v>0.0015559259259259259</v>
      </c>
      <c r="J93" s="49">
        <f t="shared" si="9"/>
        <v>29.83680000000001</v>
      </c>
      <c r="K93" s="70">
        <v>0.0006635185185185189</v>
      </c>
      <c r="Q93" s="49">
        <v>8.04</v>
      </c>
      <c r="S93" s="49">
        <v>35.95</v>
      </c>
    </row>
    <row r="94" spans="1:19" s="6" customFormat="1" ht="11.25">
      <c r="A94" s="59" t="s">
        <v>101</v>
      </c>
      <c r="B94" s="49">
        <v>6</v>
      </c>
      <c r="C94" s="49">
        <v>8.01</v>
      </c>
      <c r="D94" s="49">
        <v>12.25</v>
      </c>
      <c r="E94" s="52">
        <v>603.64</v>
      </c>
      <c r="F94" s="49">
        <v>13.39</v>
      </c>
      <c r="G94" s="49">
        <v>69.79</v>
      </c>
      <c r="H94" s="92">
        <v>0.0011460740740740739</v>
      </c>
      <c r="I94" s="46">
        <v>0.00156</v>
      </c>
      <c r="J94" s="49">
        <f t="shared" si="9"/>
        <v>29.88160000000001</v>
      </c>
      <c r="K94" s="70">
        <v>0.0006644814814814818</v>
      </c>
      <c r="Q94" s="49">
        <v>8.1</v>
      </c>
      <c r="S94" s="49">
        <v>36.28</v>
      </c>
    </row>
    <row r="95" spans="1:19" s="6" customFormat="1" ht="11.25">
      <c r="A95" s="59" t="s">
        <v>102</v>
      </c>
      <c r="B95" s="49">
        <v>6.01</v>
      </c>
      <c r="C95" s="49">
        <v>8.03</v>
      </c>
      <c r="D95" s="49">
        <v>12.28</v>
      </c>
      <c r="E95" s="52">
        <v>602.06</v>
      </c>
      <c r="F95" s="49">
        <v>13.35</v>
      </c>
      <c r="G95" s="49">
        <v>69.54</v>
      </c>
      <c r="H95" s="92">
        <v>0.001149111111111111</v>
      </c>
      <c r="I95" s="46">
        <v>0.001564074074074074</v>
      </c>
      <c r="J95" s="49">
        <f t="shared" si="9"/>
        <v>29.926400000000008</v>
      </c>
      <c r="K95" s="70">
        <v>0.0006654444444444447</v>
      </c>
      <c r="Q95" s="49">
        <v>8.15</v>
      </c>
      <c r="S95" s="49">
        <v>36.62</v>
      </c>
    </row>
    <row r="96" spans="1:19" s="6" customFormat="1" ht="11.25">
      <c r="A96" s="59" t="s">
        <v>103</v>
      </c>
      <c r="B96" s="49">
        <v>6.02</v>
      </c>
      <c r="C96" s="49">
        <v>8.04</v>
      </c>
      <c r="D96" s="49">
        <v>12.3</v>
      </c>
      <c r="E96" s="52">
        <v>600.48</v>
      </c>
      <c r="F96" s="49">
        <v>13.31</v>
      </c>
      <c r="G96" s="49">
        <v>69.3</v>
      </c>
      <c r="H96" s="92">
        <v>0.001152148148148148</v>
      </c>
      <c r="I96" s="46">
        <v>0.0015681481481481482</v>
      </c>
      <c r="J96" s="49">
        <f t="shared" si="9"/>
        <v>29.971200000000007</v>
      </c>
      <c r="K96" s="70">
        <v>0.0006664074074074077</v>
      </c>
      <c r="Q96" s="49">
        <v>8.2</v>
      </c>
      <c r="S96" s="49">
        <v>36.95</v>
      </c>
    </row>
    <row r="97" spans="1:19" s="6" customFormat="1" ht="11.25">
      <c r="A97" s="59" t="s">
        <v>104</v>
      </c>
      <c r="B97" s="49">
        <v>6.03</v>
      </c>
      <c r="C97" s="49">
        <v>8.06</v>
      </c>
      <c r="D97" s="49">
        <v>12.33</v>
      </c>
      <c r="E97" s="52">
        <v>598.9</v>
      </c>
      <c r="F97" s="49">
        <v>13.27</v>
      </c>
      <c r="G97" s="49">
        <v>69.06</v>
      </c>
      <c r="H97" s="92">
        <v>0.001155185185185185</v>
      </c>
      <c r="I97" s="46">
        <v>0.0015722222222222223</v>
      </c>
      <c r="J97" s="49">
        <f t="shared" si="9"/>
        <v>30.016000000000005</v>
      </c>
      <c r="K97" s="70">
        <v>0.0006673703703703706</v>
      </c>
      <c r="Q97" s="49">
        <v>8.26</v>
      </c>
      <c r="S97" s="49">
        <v>37.29</v>
      </c>
    </row>
    <row r="98" spans="1:19" s="6" customFormat="1" ht="11.25">
      <c r="A98" s="59" t="s">
        <v>105</v>
      </c>
      <c r="B98" s="49">
        <v>6.04</v>
      </c>
      <c r="C98" s="49">
        <v>8.08</v>
      </c>
      <c r="D98" s="49">
        <v>12.35</v>
      </c>
      <c r="E98" s="52">
        <v>597.32</v>
      </c>
      <c r="F98" s="49">
        <v>13.23</v>
      </c>
      <c r="G98" s="49">
        <v>68.81</v>
      </c>
      <c r="H98" s="92">
        <v>0.0011582222222222222</v>
      </c>
      <c r="I98" s="46">
        <v>0.0015762962962962963</v>
      </c>
      <c r="J98" s="49">
        <f t="shared" si="9"/>
        <v>30.060800000000004</v>
      </c>
      <c r="K98" s="70">
        <v>0.0006683333333333335</v>
      </c>
      <c r="Q98" s="49">
        <v>8.31</v>
      </c>
      <c r="S98" s="49">
        <v>37.62</v>
      </c>
    </row>
    <row r="99" spans="1:19" s="6" customFormat="1" ht="11.25">
      <c r="A99" s="59" t="s">
        <v>106</v>
      </c>
      <c r="B99" s="49">
        <v>6.05</v>
      </c>
      <c r="C99" s="49">
        <v>8.1</v>
      </c>
      <c r="D99" s="49">
        <v>12.38</v>
      </c>
      <c r="E99" s="52">
        <v>595.74</v>
      </c>
      <c r="F99" s="49">
        <v>13.2</v>
      </c>
      <c r="G99" s="49">
        <v>68.57</v>
      </c>
      <c r="H99" s="92">
        <v>0.0011612592592592592</v>
      </c>
      <c r="I99" s="46">
        <v>0.0015803703703703704</v>
      </c>
      <c r="J99" s="49">
        <f t="shared" si="9"/>
        <v>30.105600000000003</v>
      </c>
      <c r="K99" s="70">
        <v>0.0006692962962962964</v>
      </c>
      <c r="Q99" s="49">
        <v>8.36</v>
      </c>
      <c r="S99" s="49">
        <v>37.96</v>
      </c>
    </row>
    <row r="100" spans="1:19" s="6" customFormat="1" ht="11.25">
      <c r="A100" s="59" t="s">
        <v>107</v>
      </c>
      <c r="B100" s="49">
        <v>6.07</v>
      </c>
      <c r="C100" s="49">
        <v>8.12</v>
      </c>
      <c r="D100" s="49">
        <v>12.4</v>
      </c>
      <c r="E100" s="52">
        <v>594.16</v>
      </c>
      <c r="F100" s="49">
        <v>13.16</v>
      </c>
      <c r="G100" s="49">
        <v>68.33</v>
      </c>
      <c r="H100" s="92">
        <v>0.0011642962962962963</v>
      </c>
      <c r="I100" s="46">
        <v>0.0015844444444444445</v>
      </c>
      <c r="J100" s="49">
        <f t="shared" si="9"/>
        <v>30.1504</v>
      </c>
      <c r="K100" s="70">
        <v>0.0006702592592592593</v>
      </c>
      <c r="Q100" s="49">
        <v>8.41</v>
      </c>
      <c r="S100" s="49">
        <v>38.29</v>
      </c>
    </row>
    <row r="101" spans="1:19" s="6" customFormat="1" ht="11.25">
      <c r="A101" s="59" t="s">
        <v>108</v>
      </c>
      <c r="B101" s="49">
        <v>6.08</v>
      </c>
      <c r="C101" s="49">
        <v>8.14</v>
      </c>
      <c r="D101" s="49">
        <v>12.43</v>
      </c>
      <c r="E101" s="52">
        <v>592.58</v>
      </c>
      <c r="F101" s="49">
        <v>13.12</v>
      </c>
      <c r="G101" s="49">
        <v>68.08</v>
      </c>
      <c r="H101" s="92">
        <v>0.0011673333333333334</v>
      </c>
      <c r="I101" s="46">
        <v>0.0015885185185185186</v>
      </c>
      <c r="J101" s="49">
        <f t="shared" si="9"/>
        <v>30.1952</v>
      </c>
      <c r="K101" s="70">
        <v>0.0006712222222222223</v>
      </c>
      <c r="Q101" s="49">
        <v>8.47</v>
      </c>
      <c r="S101" s="49">
        <v>38.63</v>
      </c>
    </row>
    <row r="102" spans="1:19" s="6" customFormat="1" ht="11.25">
      <c r="A102" s="59" t="s">
        <v>109</v>
      </c>
      <c r="B102" s="48">
        <v>6.09</v>
      </c>
      <c r="C102" s="48">
        <v>8.16</v>
      </c>
      <c r="D102" s="48">
        <v>12.45</v>
      </c>
      <c r="E102" s="51">
        <v>591</v>
      </c>
      <c r="F102" s="48">
        <v>13.08</v>
      </c>
      <c r="G102" s="48">
        <v>67.84</v>
      </c>
      <c r="H102" s="91">
        <v>0.0011703703703703704</v>
      </c>
      <c r="I102" s="45">
        <v>0.0015925925925925927</v>
      </c>
      <c r="J102" s="48">
        <v>30.24</v>
      </c>
      <c r="K102" s="70">
        <v>0.0006721851851851852</v>
      </c>
      <c r="Q102" s="48">
        <v>8.52</v>
      </c>
      <c r="S102" s="48">
        <v>38.96</v>
      </c>
    </row>
    <row r="103" spans="1:19" s="6" customFormat="1" ht="11.25">
      <c r="A103" s="59" t="s">
        <v>110</v>
      </c>
      <c r="B103" s="49">
        <v>6.1</v>
      </c>
      <c r="C103" s="49">
        <v>8.18</v>
      </c>
      <c r="D103" s="49">
        <v>12.48</v>
      </c>
      <c r="E103" s="52">
        <v>589.24</v>
      </c>
      <c r="F103" s="49">
        <v>13.04</v>
      </c>
      <c r="G103" s="49">
        <v>67.57</v>
      </c>
      <c r="H103" s="92">
        <v>0.0011737870370370326</v>
      </c>
      <c r="I103" s="46">
        <v>0.0015971759259259207</v>
      </c>
      <c r="J103" s="49">
        <f aca="true" t="shared" si="10" ref="J103:J134">J104-(J$152-J$102)/50</f>
        <v>30.290399999999956</v>
      </c>
      <c r="K103" s="69">
        <v>0.0006731481481481481</v>
      </c>
      <c r="Q103" s="49">
        <v>8.57</v>
      </c>
      <c r="S103" s="49">
        <v>39.26</v>
      </c>
    </row>
    <row r="104" spans="1:19" s="6" customFormat="1" ht="11.25">
      <c r="A104" s="59" t="s">
        <v>111</v>
      </c>
      <c r="B104" s="49">
        <v>6.12</v>
      </c>
      <c r="C104" s="49">
        <v>8.2</v>
      </c>
      <c r="D104" s="49">
        <v>12.51</v>
      </c>
      <c r="E104" s="52">
        <v>587.48</v>
      </c>
      <c r="F104" s="49">
        <v>12.99</v>
      </c>
      <c r="G104" s="49">
        <v>67.29</v>
      </c>
      <c r="H104" s="92">
        <v>0.0011772037037036994</v>
      </c>
      <c r="I104" s="46">
        <v>0.0016017592592592542</v>
      </c>
      <c r="J104" s="49">
        <f t="shared" si="10"/>
        <v>30.340799999999955</v>
      </c>
      <c r="K104" s="70">
        <v>0.0006742314814814832</v>
      </c>
      <c r="Q104" s="49">
        <v>8.62</v>
      </c>
      <c r="S104" s="49">
        <v>39.57</v>
      </c>
    </row>
    <row r="105" spans="1:19" s="6" customFormat="1" ht="11.25">
      <c r="A105" s="59" t="s">
        <v>112</v>
      </c>
      <c r="B105" s="49">
        <v>6.13</v>
      </c>
      <c r="C105" s="49">
        <v>8.22</v>
      </c>
      <c r="D105" s="49">
        <v>12.53</v>
      </c>
      <c r="E105" s="52">
        <v>585.72</v>
      </c>
      <c r="F105" s="49">
        <v>12.95</v>
      </c>
      <c r="G105" s="49">
        <v>67.02</v>
      </c>
      <c r="H105" s="92">
        <v>0.0011806203703703662</v>
      </c>
      <c r="I105" s="46">
        <v>0.0016063425925925876</v>
      </c>
      <c r="J105" s="49">
        <f t="shared" si="10"/>
        <v>30.391199999999955</v>
      </c>
      <c r="K105" s="70">
        <v>0.0006753148148148165</v>
      </c>
      <c r="Q105" s="49">
        <v>8.66</v>
      </c>
      <c r="S105" s="49">
        <v>39.87</v>
      </c>
    </row>
    <row r="106" spans="1:19" s="6" customFormat="1" ht="11.25">
      <c r="A106" s="59" t="s">
        <v>113</v>
      </c>
      <c r="B106" s="49">
        <v>6.14</v>
      </c>
      <c r="C106" s="49">
        <v>8.25</v>
      </c>
      <c r="D106" s="49">
        <v>12.56</v>
      </c>
      <c r="E106" s="52">
        <v>583.96</v>
      </c>
      <c r="F106" s="49">
        <v>12.91</v>
      </c>
      <c r="G106" s="49">
        <v>66.75</v>
      </c>
      <c r="H106" s="92">
        <v>0.001184037037037033</v>
      </c>
      <c r="I106" s="46">
        <v>0.001610925925925921</v>
      </c>
      <c r="J106" s="49">
        <f t="shared" si="10"/>
        <v>30.441599999999955</v>
      </c>
      <c r="K106" s="70">
        <v>0.0006763981481481498</v>
      </c>
      <c r="Q106" s="49">
        <v>8.71</v>
      </c>
      <c r="S106" s="49">
        <v>40.18</v>
      </c>
    </row>
    <row r="107" spans="1:19" s="6" customFormat="1" ht="11.25">
      <c r="A107" s="59" t="s">
        <v>114</v>
      </c>
      <c r="B107" s="49">
        <v>6.16</v>
      </c>
      <c r="C107" s="49">
        <v>8.27</v>
      </c>
      <c r="D107" s="49">
        <v>12.59</v>
      </c>
      <c r="E107" s="52">
        <v>582.2</v>
      </c>
      <c r="F107" s="49">
        <v>12.86</v>
      </c>
      <c r="G107" s="49">
        <v>66.47</v>
      </c>
      <c r="H107" s="92">
        <v>0.0011874537037036997</v>
      </c>
      <c r="I107" s="46">
        <v>0.0016155092592592545</v>
      </c>
      <c r="J107" s="49">
        <f t="shared" si="10"/>
        <v>30.491999999999955</v>
      </c>
      <c r="K107" s="70">
        <v>0.0006774814814814831</v>
      </c>
      <c r="Q107" s="49">
        <v>8.76</v>
      </c>
      <c r="S107" s="49">
        <v>40.48</v>
      </c>
    </row>
    <row r="108" spans="1:19" s="6" customFormat="1" ht="11.25">
      <c r="A108" s="59" t="s">
        <v>115</v>
      </c>
      <c r="B108" s="49">
        <v>6.17</v>
      </c>
      <c r="C108" s="49">
        <v>8.29</v>
      </c>
      <c r="D108" s="49">
        <v>12.62</v>
      </c>
      <c r="E108" s="52">
        <v>580.44</v>
      </c>
      <c r="F108" s="49">
        <v>12.82</v>
      </c>
      <c r="G108" s="49">
        <v>66.2</v>
      </c>
      <c r="H108" s="92">
        <v>0.0011908703703703664</v>
      </c>
      <c r="I108" s="46">
        <v>0.001620092592592588</v>
      </c>
      <c r="J108" s="49">
        <f t="shared" si="10"/>
        <v>30.542399999999954</v>
      </c>
      <c r="K108" s="70">
        <v>0.0006785648148148164</v>
      </c>
      <c r="Q108" s="49">
        <v>8.81</v>
      </c>
      <c r="S108" s="49">
        <v>40.78</v>
      </c>
    </row>
    <row r="109" spans="1:19" s="6" customFormat="1" ht="11.25">
      <c r="A109" s="59" t="s">
        <v>116</v>
      </c>
      <c r="B109" s="49">
        <v>6.18</v>
      </c>
      <c r="C109" s="49">
        <v>8.31</v>
      </c>
      <c r="D109" s="49">
        <v>12.65</v>
      </c>
      <c r="E109" s="52">
        <v>578.68</v>
      </c>
      <c r="F109" s="49">
        <v>12.78</v>
      </c>
      <c r="G109" s="49">
        <v>65.92</v>
      </c>
      <c r="H109" s="92">
        <v>0.0011942870370370332</v>
      </c>
      <c r="I109" s="46">
        <v>0.0016246759259259213</v>
      </c>
      <c r="J109" s="49">
        <f t="shared" si="10"/>
        <v>30.592799999999954</v>
      </c>
      <c r="K109" s="70">
        <v>0.0006796481481481497</v>
      </c>
      <c r="Q109" s="49">
        <v>8.86</v>
      </c>
      <c r="S109" s="49">
        <v>41.09</v>
      </c>
    </row>
    <row r="110" spans="1:19" s="6" customFormat="1" ht="11.25">
      <c r="A110" s="59" t="s">
        <v>117</v>
      </c>
      <c r="B110" s="49">
        <v>6.2</v>
      </c>
      <c r="C110" s="49">
        <v>8.33</v>
      </c>
      <c r="D110" s="49">
        <v>12.67</v>
      </c>
      <c r="E110" s="52">
        <v>576.92</v>
      </c>
      <c r="F110" s="49">
        <v>12.73</v>
      </c>
      <c r="G110" s="49">
        <v>65.65</v>
      </c>
      <c r="H110" s="92">
        <v>0.0011977037037037</v>
      </c>
      <c r="I110" s="46">
        <v>0.0016292592592592548</v>
      </c>
      <c r="J110" s="49">
        <f t="shared" si="10"/>
        <v>30.643199999999954</v>
      </c>
      <c r="K110" s="70">
        <v>0.000680731481481483</v>
      </c>
      <c r="Q110" s="49">
        <v>8.9</v>
      </c>
      <c r="S110" s="49">
        <v>41.39</v>
      </c>
    </row>
    <row r="111" spans="1:19" s="6" customFormat="1" ht="11.25">
      <c r="A111" s="59" t="s">
        <v>118</v>
      </c>
      <c r="B111" s="49">
        <v>6.21</v>
      </c>
      <c r="C111" s="49">
        <v>8.35</v>
      </c>
      <c r="D111" s="49">
        <v>12.7</v>
      </c>
      <c r="E111" s="52">
        <v>575.16</v>
      </c>
      <c r="F111" s="49">
        <v>12.69</v>
      </c>
      <c r="G111" s="49">
        <v>65.38</v>
      </c>
      <c r="H111" s="92">
        <v>0.0012011203703703667</v>
      </c>
      <c r="I111" s="46">
        <v>0.0016338425925925882</v>
      </c>
      <c r="J111" s="49">
        <f t="shared" si="10"/>
        <v>30.693599999999954</v>
      </c>
      <c r="K111" s="70">
        <v>0.0006818148148148163</v>
      </c>
      <c r="Q111" s="49">
        <v>8.95</v>
      </c>
      <c r="S111" s="49">
        <v>41.7</v>
      </c>
    </row>
    <row r="112" spans="1:19" s="6" customFormat="1" ht="11.25">
      <c r="A112" s="59" t="s">
        <v>119</v>
      </c>
      <c r="B112" s="49">
        <v>6.22</v>
      </c>
      <c r="C112" s="49">
        <v>8.38</v>
      </c>
      <c r="D112" s="49">
        <v>12.73</v>
      </c>
      <c r="E112" s="52">
        <v>573.4</v>
      </c>
      <c r="F112" s="49">
        <v>12.65</v>
      </c>
      <c r="G112" s="49">
        <v>65.1</v>
      </c>
      <c r="H112" s="92">
        <v>0.0012045370370370335</v>
      </c>
      <c r="I112" s="46">
        <v>0.0016384259259259217</v>
      </c>
      <c r="J112" s="49">
        <f t="shared" si="10"/>
        <v>30.743999999999954</v>
      </c>
      <c r="K112" s="70">
        <v>0.0006828981481481496</v>
      </c>
      <c r="Q112" s="49">
        <v>9</v>
      </c>
      <c r="S112" s="49">
        <v>42</v>
      </c>
    </row>
    <row r="113" spans="1:19" s="6" customFormat="1" ht="11.25">
      <c r="A113" s="59" t="s">
        <v>120</v>
      </c>
      <c r="B113" s="49">
        <v>6.24</v>
      </c>
      <c r="C113" s="49">
        <v>8.4</v>
      </c>
      <c r="D113" s="49">
        <v>12.76</v>
      </c>
      <c r="E113" s="52">
        <v>571.64</v>
      </c>
      <c r="F113" s="49">
        <v>12.6</v>
      </c>
      <c r="G113" s="49">
        <v>64.83</v>
      </c>
      <c r="H113" s="92">
        <v>0.0012079537037037002</v>
      </c>
      <c r="I113" s="46">
        <v>0.001643009259259255</v>
      </c>
      <c r="J113" s="49">
        <f t="shared" si="10"/>
        <v>30.794399999999953</v>
      </c>
      <c r="K113" s="70">
        <v>0.0006839814814814829</v>
      </c>
      <c r="Q113" s="49">
        <v>9.05</v>
      </c>
      <c r="S113" s="49">
        <v>42.3</v>
      </c>
    </row>
    <row r="114" spans="1:19" s="6" customFormat="1" ht="11.25">
      <c r="A114" s="59" t="s">
        <v>121</v>
      </c>
      <c r="B114" s="49">
        <v>6.25</v>
      </c>
      <c r="C114" s="49">
        <v>8.42</v>
      </c>
      <c r="D114" s="49">
        <v>12.79</v>
      </c>
      <c r="E114" s="52">
        <v>569.88</v>
      </c>
      <c r="F114" s="49">
        <v>12.56</v>
      </c>
      <c r="G114" s="49">
        <v>64.56</v>
      </c>
      <c r="H114" s="92">
        <v>0.001211370370370367</v>
      </c>
      <c r="I114" s="46">
        <v>0.0016475925925925885</v>
      </c>
      <c r="J114" s="49">
        <f t="shared" si="10"/>
        <v>30.844799999999953</v>
      </c>
      <c r="K114" s="70">
        <v>0.0006850648148148162</v>
      </c>
      <c r="Q114" s="49">
        <v>9.1</v>
      </c>
      <c r="S114" s="49">
        <v>42.61</v>
      </c>
    </row>
    <row r="115" spans="1:19" s="6" customFormat="1" ht="11.25">
      <c r="A115" s="59" t="s">
        <v>122</v>
      </c>
      <c r="B115" s="49">
        <v>6.26</v>
      </c>
      <c r="C115" s="49">
        <v>8.44</v>
      </c>
      <c r="D115" s="49">
        <v>12.81</v>
      </c>
      <c r="E115" s="52">
        <v>568.12</v>
      </c>
      <c r="F115" s="49">
        <v>12.52</v>
      </c>
      <c r="G115" s="49">
        <v>64.28</v>
      </c>
      <c r="H115" s="92">
        <v>0.0012147870370370338</v>
      </c>
      <c r="I115" s="46">
        <v>0.001652175925925922</v>
      </c>
      <c r="J115" s="49">
        <f t="shared" si="10"/>
        <v>30.895199999999953</v>
      </c>
      <c r="K115" s="70">
        <v>0.0006861481481481495</v>
      </c>
      <c r="Q115" s="49">
        <v>9.14</v>
      </c>
      <c r="S115" s="49">
        <v>42.91</v>
      </c>
    </row>
    <row r="116" spans="1:19" s="6" customFormat="1" ht="11.25">
      <c r="A116" s="59" t="s">
        <v>123</v>
      </c>
      <c r="B116" s="49">
        <v>6.28</v>
      </c>
      <c r="C116" s="49">
        <v>8.46</v>
      </c>
      <c r="D116" s="49">
        <v>12.84</v>
      </c>
      <c r="E116" s="52">
        <v>566.36</v>
      </c>
      <c r="F116" s="49">
        <v>12.48</v>
      </c>
      <c r="G116" s="49">
        <v>64.01</v>
      </c>
      <c r="H116" s="92">
        <v>0.0012182037037037005</v>
      </c>
      <c r="I116" s="46">
        <v>0.0016567592592592554</v>
      </c>
      <c r="J116" s="49">
        <f t="shared" si="10"/>
        <v>30.945599999999953</v>
      </c>
      <c r="K116" s="70">
        <v>0.0006872314814814828</v>
      </c>
      <c r="Q116" s="49">
        <v>9.19</v>
      </c>
      <c r="S116" s="49">
        <v>43.22</v>
      </c>
    </row>
    <row r="117" spans="1:19" s="6" customFormat="1" ht="11.25">
      <c r="A117" s="59" t="s">
        <v>124</v>
      </c>
      <c r="B117" s="49">
        <v>6.29</v>
      </c>
      <c r="C117" s="49">
        <v>8.48</v>
      </c>
      <c r="D117" s="49">
        <v>12.87</v>
      </c>
      <c r="E117" s="52">
        <v>564.6</v>
      </c>
      <c r="F117" s="49">
        <v>12.43</v>
      </c>
      <c r="G117" s="49">
        <v>63.74</v>
      </c>
      <c r="H117" s="92">
        <v>0.0012216203703703673</v>
      </c>
      <c r="I117" s="46">
        <v>0.0016613425925925888</v>
      </c>
      <c r="J117" s="49">
        <f t="shared" si="10"/>
        <v>30.995999999999952</v>
      </c>
      <c r="K117" s="70">
        <v>0.0006883148148148161</v>
      </c>
      <c r="Q117" s="49">
        <v>9.24</v>
      </c>
      <c r="S117" s="49">
        <v>43.52</v>
      </c>
    </row>
    <row r="118" spans="1:19" s="6" customFormat="1" ht="11.25">
      <c r="A118" s="59" t="s">
        <v>125</v>
      </c>
      <c r="B118" s="49">
        <v>6.3</v>
      </c>
      <c r="C118" s="49">
        <v>8.51</v>
      </c>
      <c r="D118" s="49">
        <v>12.9</v>
      </c>
      <c r="E118" s="52">
        <v>562.84</v>
      </c>
      <c r="F118" s="49">
        <v>12.39</v>
      </c>
      <c r="G118" s="49">
        <v>63.46</v>
      </c>
      <c r="H118" s="92">
        <v>0.001225037037037034</v>
      </c>
      <c r="I118" s="46">
        <v>0.0016659259259259223</v>
      </c>
      <c r="J118" s="49">
        <f t="shared" si="10"/>
        <v>31.046399999999952</v>
      </c>
      <c r="K118" s="70">
        <v>0.0006893981481481494</v>
      </c>
      <c r="Q118" s="49">
        <v>9.29</v>
      </c>
      <c r="S118" s="49">
        <v>43.82</v>
      </c>
    </row>
    <row r="119" spans="1:19" s="6" customFormat="1" ht="11.25">
      <c r="A119" s="59" t="s">
        <v>126</v>
      </c>
      <c r="B119" s="49">
        <v>6.32</v>
      </c>
      <c r="C119" s="49">
        <v>8.53</v>
      </c>
      <c r="D119" s="49">
        <v>12.93</v>
      </c>
      <c r="E119" s="52">
        <v>561.08</v>
      </c>
      <c r="F119" s="49">
        <v>12.35</v>
      </c>
      <c r="G119" s="49">
        <v>63.19</v>
      </c>
      <c r="H119" s="92">
        <v>0.0012284537037037008</v>
      </c>
      <c r="I119" s="46">
        <v>0.0016705092592592557</v>
      </c>
      <c r="J119" s="49">
        <f t="shared" si="10"/>
        <v>31.096799999999952</v>
      </c>
      <c r="K119" s="70">
        <v>0.0006904814814814827</v>
      </c>
      <c r="Q119" s="49">
        <v>9.34</v>
      </c>
      <c r="S119" s="49">
        <v>44.13</v>
      </c>
    </row>
    <row r="120" spans="1:19" s="6" customFormat="1" ht="11.25">
      <c r="A120" s="59" t="s">
        <v>127</v>
      </c>
      <c r="B120" s="49">
        <v>6.33</v>
      </c>
      <c r="C120" s="49">
        <v>8.55</v>
      </c>
      <c r="D120" s="49">
        <v>12.95</v>
      </c>
      <c r="E120" s="52">
        <v>559.32</v>
      </c>
      <c r="F120" s="49">
        <v>12.3</v>
      </c>
      <c r="G120" s="49">
        <v>62.92</v>
      </c>
      <c r="H120" s="92">
        <v>0.0012318703703703675</v>
      </c>
      <c r="I120" s="46">
        <v>0.0016750925925925891</v>
      </c>
      <c r="J120" s="49">
        <f t="shared" si="10"/>
        <v>31.147199999999952</v>
      </c>
      <c r="K120" s="70">
        <v>0.000691564814814816</v>
      </c>
      <c r="Q120" s="49">
        <v>9.38</v>
      </c>
      <c r="S120" s="49">
        <v>44.43</v>
      </c>
    </row>
    <row r="121" spans="1:19" s="6" customFormat="1" ht="11.25">
      <c r="A121" s="59" t="s">
        <v>128</v>
      </c>
      <c r="B121" s="49">
        <v>6.34</v>
      </c>
      <c r="C121" s="49">
        <v>8.57</v>
      </c>
      <c r="D121" s="49">
        <v>12.98</v>
      </c>
      <c r="E121" s="52">
        <v>557.56</v>
      </c>
      <c r="F121" s="49">
        <v>12.26</v>
      </c>
      <c r="G121" s="49">
        <v>62.64</v>
      </c>
      <c r="H121" s="92">
        <v>0.0012352870370370343</v>
      </c>
      <c r="I121" s="46">
        <v>0.0016796759259259226</v>
      </c>
      <c r="J121" s="49">
        <f t="shared" si="10"/>
        <v>31.19759999999995</v>
      </c>
      <c r="K121" s="70">
        <v>0.0006926481481481493</v>
      </c>
      <c r="Q121" s="49">
        <v>9.43</v>
      </c>
      <c r="S121" s="49">
        <v>44.74</v>
      </c>
    </row>
    <row r="122" spans="1:19" s="6" customFormat="1" ht="11.25">
      <c r="A122" s="59" t="s">
        <v>129</v>
      </c>
      <c r="B122" s="49">
        <v>6.36</v>
      </c>
      <c r="C122" s="49">
        <v>8.59</v>
      </c>
      <c r="D122" s="49">
        <v>13.01</v>
      </c>
      <c r="E122" s="52">
        <v>555.8</v>
      </c>
      <c r="F122" s="49">
        <v>12.22</v>
      </c>
      <c r="G122" s="49">
        <v>62.37</v>
      </c>
      <c r="H122" s="92">
        <v>0.001238703703703701</v>
      </c>
      <c r="I122" s="46">
        <v>0.001684259259259256</v>
      </c>
      <c r="J122" s="49">
        <f t="shared" si="10"/>
        <v>31.24799999999995</v>
      </c>
      <c r="K122" s="70">
        <v>0.0006944444444444445</v>
      </c>
      <c r="Q122" s="49">
        <v>9.48</v>
      </c>
      <c r="S122" s="49">
        <v>45.04</v>
      </c>
    </row>
    <row r="123" spans="1:19" s="6" customFormat="1" ht="11.25">
      <c r="A123" s="59" t="s">
        <v>130</v>
      </c>
      <c r="B123" s="49">
        <v>6.37</v>
      </c>
      <c r="C123" s="49">
        <v>8.61</v>
      </c>
      <c r="D123" s="49">
        <v>13.04</v>
      </c>
      <c r="E123" s="52">
        <v>554.04</v>
      </c>
      <c r="F123" s="49">
        <v>12.17</v>
      </c>
      <c r="G123" s="49">
        <v>62.09</v>
      </c>
      <c r="H123" s="92">
        <v>0.0012421203703703678</v>
      </c>
      <c r="I123" s="46">
        <v>0.0016888425925925894</v>
      </c>
      <c r="J123" s="49">
        <f t="shared" si="10"/>
        <v>31.29839999999995</v>
      </c>
      <c r="K123" s="70">
        <v>0.0006948148148148159</v>
      </c>
      <c r="Q123" s="49">
        <v>9.53</v>
      </c>
      <c r="S123" s="49">
        <v>45.34</v>
      </c>
    </row>
    <row r="124" spans="1:19" s="6" customFormat="1" ht="11.25">
      <c r="A124" s="59" t="s">
        <v>131</v>
      </c>
      <c r="B124" s="49">
        <v>6.38</v>
      </c>
      <c r="C124" s="49">
        <v>8.64</v>
      </c>
      <c r="D124" s="49">
        <v>13.07</v>
      </c>
      <c r="E124" s="52">
        <v>552.28</v>
      </c>
      <c r="F124" s="49">
        <v>12.13</v>
      </c>
      <c r="G124" s="49">
        <v>61.82</v>
      </c>
      <c r="H124" s="92">
        <v>0.0012455370370370346</v>
      </c>
      <c r="I124" s="46">
        <v>0.0016934259259259229</v>
      </c>
      <c r="J124" s="49">
        <f t="shared" si="10"/>
        <v>31.34879999999995</v>
      </c>
      <c r="K124" s="70"/>
      <c r="Q124" s="49">
        <v>9.58</v>
      </c>
      <c r="S124" s="49">
        <v>45.65</v>
      </c>
    </row>
    <row r="125" spans="1:19" s="6" customFormat="1" ht="11.25">
      <c r="A125" s="59" t="s">
        <v>132</v>
      </c>
      <c r="B125" s="49">
        <v>6.4</v>
      </c>
      <c r="C125" s="49">
        <v>8.66</v>
      </c>
      <c r="D125" s="49">
        <v>13.09</v>
      </c>
      <c r="E125" s="52">
        <v>550.52</v>
      </c>
      <c r="F125" s="49">
        <v>12.09</v>
      </c>
      <c r="G125" s="49">
        <v>61.55</v>
      </c>
      <c r="H125" s="92">
        <v>0.0012489537037037013</v>
      </c>
      <c r="I125" s="46">
        <v>0.0016980092592592563</v>
      </c>
      <c r="J125" s="49">
        <f t="shared" si="10"/>
        <v>31.39919999999995</v>
      </c>
      <c r="K125" s="70">
        <v>0.0006958981481481492</v>
      </c>
      <c r="Q125" s="49">
        <v>9.62</v>
      </c>
      <c r="S125" s="49">
        <v>45.95</v>
      </c>
    </row>
    <row r="126" spans="1:19" s="6" customFormat="1" ht="11.25">
      <c r="A126" s="59" t="s">
        <v>133</v>
      </c>
      <c r="B126" s="49">
        <v>6.41</v>
      </c>
      <c r="C126" s="49">
        <v>8.68</v>
      </c>
      <c r="D126" s="49">
        <v>13.12</v>
      </c>
      <c r="E126" s="52">
        <v>548.76</v>
      </c>
      <c r="F126" s="49">
        <v>12.04</v>
      </c>
      <c r="G126" s="49">
        <v>61.27</v>
      </c>
      <c r="H126" s="92">
        <v>0.001252370370370368</v>
      </c>
      <c r="I126" s="46">
        <v>0.0017025925925925898</v>
      </c>
      <c r="J126" s="49">
        <f t="shared" si="10"/>
        <v>31.44959999999995</v>
      </c>
      <c r="K126" s="70">
        <v>0.0006969814814814825</v>
      </c>
      <c r="Q126" s="49">
        <v>9.67</v>
      </c>
      <c r="S126" s="49">
        <v>46.26</v>
      </c>
    </row>
    <row r="127" spans="1:19" s="6" customFormat="1" ht="11.25">
      <c r="A127" s="59" t="s">
        <v>134</v>
      </c>
      <c r="B127" s="49">
        <v>6.43</v>
      </c>
      <c r="C127" s="49">
        <v>8.7</v>
      </c>
      <c r="D127" s="49">
        <v>13.15</v>
      </c>
      <c r="E127" s="52">
        <v>547</v>
      </c>
      <c r="F127" s="49">
        <v>12</v>
      </c>
      <c r="G127" s="49">
        <v>61</v>
      </c>
      <c r="H127" s="92">
        <v>0.0012557870370370349</v>
      </c>
      <c r="I127" s="46">
        <v>0.0017071759259259232</v>
      </c>
      <c r="J127" s="49">
        <f t="shared" si="10"/>
        <v>31.49999999999995</v>
      </c>
      <c r="K127" s="70">
        <v>0.0006980648148148157</v>
      </c>
      <c r="Q127" s="49">
        <v>9.72</v>
      </c>
      <c r="S127" s="49">
        <v>46.56</v>
      </c>
    </row>
    <row r="128" spans="1:19" s="6" customFormat="1" ht="11.25">
      <c r="A128" s="59" t="s">
        <v>135</v>
      </c>
      <c r="B128" s="49">
        <v>6.44</v>
      </c>
      <c r="C128" s="49">
        <v>8.72</v>
      </c>
      <c r="D128" s="49">
        <v>13.18</v>
      </c>
      <c r="E128" s="52">
        <v>545.24</v>
      </c>
      <c r="F128" s="49">
        <v>11.96</v>
      </c>
      <c r="G128" s="49">
        <v>60.73</v>
      </c>
      <c r="H128" s="92">
        <v>0.0012592037037037016</v>
      </c>
      <c r="I128" s="46">
        <v>0.0017117592592592566</v>
      </c>
      <c r="J128" s="49">
        <f t="shared" si="10"/>
        <v>31.55039999999995</v>
      </c>
      <c r="K128" s="70">
        <v>0.000699148148148149</v>
      </c>
      <c r="Q128" s="49">
        <v>9.77</v>
      </c>
      <c r="S128" s="49">
        <v>46.86</v>
      </c>
    </row>
    <row r="129" spans="1:19" s="6" customFormat="1" ht="11.25">
      <c r="A129" s="59" t="s">
        <v>136</v>
      </c>
      <c r="B129" s="49">
        <v>6.45</v>
      </c>
      <c r="C129" s="49">
        <v>8.74</v>
      </c>
      <c r="D129" s="49">
        <v>13.21</v>
      </c>
      <c r="E129" s="52">
        <v>543.48</v>
      </c>
      <c r="F129" s="49">
        <v>11.91</v>
      </c>
      <c r="G129" s="49">
        <v>60.45</v>
      </c>
      <c r="H129" s="92">
        <v>0.0012626203703703684</v>
      </c>
      <c r="I129" s="46">
        <v>0.00171634259259259</v>
      </c>
      <c r="J129" s="49">
        <f t="shared" si="10"/>
        <v>31.60079999999995</v>
      </c>
      <c r="K129" s="70">
        <v>0.0007002314814814823</v>
      </c>
      <c r="Q129" s="49">
        <v>9.82</v>
      </c>
      <c r="S129" s="49">
        <v>47.17</v>
      </c>
    </row>
    <row r="130" spans="1:19" s="6" customFormat="1" ht="11.25">
      <c r="A130" s="59" t="s">
        <v>137</v>
      </c>
      <c r="B130" s="49">
        <v>6.47</v>
      </c>
      <c r="C130" s="49">
        <v>8.76</v>
      </c>
      <c r="D130" s="49">
        <v>13.23</v>
      </c>
      <c r="E130" s="52">
        <v>541.72</v>
      </c>
      <c r="F130" s="49">
        <v>11.87</v>
      </c>
      <c r="G130" s="49">
        <v>60.18</v>
      </c>
      <c r="H130" s="92">
        <v>0.0012660370370370351</v>
      </c>
      <c r="I130" s="46">
        <v>0.0017209259259259235</v>
      </c>
      <c r="J130" s="49">
        <f t="shared" si="10"/>
        <v>31.65119999999995</v>
      </c>
      <c r="K130" s="70">
        <v>0.0007013148148148156</v>
      </c>
      <c r="Q130" s="49">
        <v>9.86</v>
      </c>
      <c r="S130" s="49">
        <v>47.47</v>
      </c>
    </row>
    <row r="131" spans="1:19" s="6" customFormat="1" ht="11.25">
      <c r="A131" s="59" t="s">
        <v>138</v>
      </c>
      <c r="B131" s="49">
        <v>6.48</v>
      </c>
      <c r="C131" s="49">
        <v>8.79</v>
      </c>
      <c r="D131" s="49">
        <v>13.26</v>
      </c>
      <c r="E131" s="52">
        <v>539.96</v>
      </c>
      <c r="F131" s="49">
        <v>11.83</v>
      </c>
      <c r="G131" s="49">
        <v>59.91</v>
      </c>
      <c r="H131" s="92">
        <v>0.001269453703703702</v>
      </c>
      <c r="I131" s="46">
        <v>0.001725509259259257</v>
      </c>
      <c r="J131" s="49">
        <f t="shared" si="10"/>
        <v>31.70159999999995</v>
      </c>
      <c r="K131" s="70">
        <v>0.0007023981481481489</v>
      </c>
      <c r="Q131" s="49">
        <v>9.91</v>
      </c>
      <c r="S131" s="49">
        <v>47.78</v>
      </c>
    </row>
    <row r="132" spans="1:19" s="6" customFormat="1" ht="11.25">
      <c r="A132" s="59" t="s">
        <v>139</v>
      </c>
      <c r="B132" s="49">
        <v>6.49</v>
      </c>
      <c r="C132" s="49">
        <v>8.81</v>
      </c>
      <c r="D132" s="49">
        <v>13.29</v>
      </c>
      <c r="E132" s="52">
        <v>538.2</v>
      </c>
      <c r="F132" s="49">
        <v>11.78</v>
      </c>
      <c r="G132" s="49">
        <v>59.63</v>
      </c>
      <c r="H132" s="92">
        <v>0.0012728703703703687</v>
      </c>
      <c r="I132" s="46">
        <v>0.0017300925925925904</v>
      </c>
      <c r="J132" s="49">
        <f t="shared" si="10"/>
        <v>31.75199999999995</v>
      </c>
      <c r="K132" s="70">
        <v>0.0007034814814814822</v>
      </c>
      <c r="Q132" s="49">
        <v>9.96</v>
      </c>
      <c r="S132" s="49">
        <v>48.08</v>
      </c>
    </row>
    <row r="133" spans="1:19" s="6" customFormat="1" ht="11.25">
      <c r="A133" s="59" t="s">
        <v>140</v>
      </c>
      <c r="B133" s="49">
        <v>6.51</v>
      </c>
      <c r="C133" s="49">
        <v>8.83</v>
      </c>
      <c r="D133" s="49">
        <v>13.32</v>
      </c>
      <c r="E133" s="52">
        <v>536.44</v>
      </c>
      <c r="F133" s="49">
        <v>11.74</v>
      </c>
      <c r="G133" s="49">
        <v>59.36</v>
      </c>
      <c r="H133" s="92">
        <v>0.0012762870370370354</v>
      </c>
      <c r="I133" s="46">
        <v>0.0017346759259259238</v>
      </c>
      <c r="J133" s="49">
        <f t="shared" si="10"/>
        <v>31.80239999999995</v>
      </c>
      <c r="K133" s="70">
        <v>0.0007045648148148155</v>
      </c>
      <c r="Q133" s="49">
        <v>10.01</v>
      </c>
      <c r="S133" s="49">
        <v>48.38</v>
      </c>
    </row>
    <row r="134" spans="1:19" s="6" customFormat="1" ht="11.25">
      <c r="A134" s="59" t="s">
        <v>141</v>
      </c>
      <c r="B134" s="49">
        <v>6.52</v>
      </c>
      <c r="C134" s="49">
        <v>8.85</v>
      </c>
      <c r="D134" s="49">
        <v>13.35</v>
      </c>
      <c r="E134" s="52">
        <v>534.68</v>
      </c>
      <c r="F134" s="49">
        <v>11.7</v>
      </c>
      <c r="G134" s="49">
        <v>59.08</v>
      </c>
      <c r="H134" s="92">
        <v>0.0012797037037037022</v>
      </c>
      <c r="I134" s="46">
        <v>0.0017392592592592572</v>
      </c>
      <c r="J134" s="49">
        <f t="shared" si="10"/>
        <v>31.85279999999995</v>
      </c>
      <c r="K134" s="70">
        <v>0.0007056481481481488</v>
      </c>
      <c r="Q134" s="49">
        <v>10.06</v>
      </c>
      <c r="S134" s="49">
        <v>48.69</v>
      </c>
    </row>
    <row r="135" spans="1:19" s="6" customFormat="1" ht="11.25">
      <c r="A135" s="59" t="s">
        <v>142</v>
      </c>
      <c r="B135" s="49">
        <v>6.53</v>
      </c>
      <c r="C135" s="49">
        <v>8.87</v>
      </c>
      <c r="D135" s="49">
        <v>13.37</v>
      </c>
      <c r="E135" s="52">
        <v>532.92</v>
      </c>
      <c r="F135" s="49">
        <v>11.65</v>
      </c>
      <c r="G135" s="49">
        <v>58.81</v>
      </c>
      <c r="H135" s="92">
        <v>0.001283120370370369</v>
      </c>
      <c r="I135" s="46">
        <v>0.0017438425925925907</v>
      </c>
      <c r="J135" s="49">
        <f aca="true" t="shared" si="11" ref="J135:J151">J136-(J$152-J$102)/50</f>
        <v>31.90319999999995</v>
      </c>
      <c r="K135" s="70">
        <v>0.0007067314814814821</v>
      </c>
      <c r="Q135" s="49">
        <v>10.1</v>
      </c>
      <c r="S135" s="49">
        <v>48.99</v>
      </c>
    </row>
    <row r="136" spans="1:19" s="6" customFormat="1" ht="11.25">
      <c r="A136" s="59" t="s">
        <v>143</v>
      </c>
      <c r="B136" s="49">
        <v>6.55</v>
      </c>
      <c r="C136" s="49">
        <v>8.89</v>
      </c>
      <c r="D136" s="49">
        <v>13.4</v>
      </c>
      <c r="E136" s="52">
        <v>531.16</v>
      </c>
      <c r="F136" s="49">
        <v>11.61</v>
      </c>
      <c r="G136" s="49">
        <v>58.54</v>
      </c>
      <c r="H136" s="92">
        <v>0.0012865370370370357</v>
      </c>
      <c r="I136" s="46">
        <v>0.001748425925925924</v>
      </c>
      <c r="J136" s="49">
        <f t="shared" si="11"/>
        <v>31.95359999999995</v>
      </c>
      <c r="K136" s="70">
        <v>0.0007078148148148154</v>
      </c>
      <c r="Q136" s="49">
        <v>10.15</v>
      </c>
      <c r="S136" s="49">
        <v>49.3</v>
      </c>
    </row>
    <row r="137" spans="1:19" s="6" customFormat="1" ht="11.25">
      <c r="A137" s="59" t="s">
        <v>144</v>
      </c>
      <c r="B137" s="49">
        <v>6.56</v>
      </c>
      <c r="C137" s="49">
        <v>8.92</v>
      </c>
      <c r="D137" s="49">
        <v>13.43</v>
      </c>
      <c r="E137" s="52">
        <v>529.4</v>
      </c>
      <c r="F137" s="49">
        <v>11.57</v>
      </c>
      <c r="G137" s="49">
        <v>58.26</v>
      </c>
      <c r="H137" s="92">
        <v>0.0012899537037037024</v>
      </c>
      <c r="I137" s="46">
        <v>0.0017530092592592575</v>
      </c>
      <c r="J137" s="49">
        <f t="shared" si="11"/>
        <v>32.00399999999995</v>
      </c>
      <c r="K137" s="70">
        <v>0.0007088981481481487</v>
      </c>
      <c r="Q137" s="49">
        <v>10.2</v>
      </c>
      <c r="S137" s="49">
        <v>49.6</v>
      </c>
    </row>
    <row r="138" spans="1:19" s="6" customFormat="1" ht="11.25">
      <c r="A138" s="59" t="s">
        <v>145</v>
      </c>
      <c r="B138" s="49">
        <v>6.57</v>
      </c>
      <c r="C138" s="49">
        <v>8.94</v>
      </c>
      <c r="D138" s="49">
        <v>13.46</v>
      </c>
      <c r="E138" s="52">
        <v>527.64</v>
      </c>
      <c r="F138" s="49">
        <v>11.52</v>
      </c>
      <c r="G138" s="49">
        <v>57.99</v>
      </c>
      <c r="H138" s="92">
        <v>0.0012933703703703692</v>
      </c>
      <c r="I138" s="46">
        <v>0.001757592592592591</v>
      </c>
      <c r="J138" s="49">
        <f t="shared" si="11"/>
        <v>32.05439999999995</v>
      </c>
      <c r="K138" s="70">
        <v>0.000709981481481482</v>
      </c>
      <c r="Q138" s="49">
        <v>10.25</v>
      </c>
      <c r="S138" s="49">
        <v>49.9</v>
      </c>
    </row>
    <row r="139" spans="1:19" s="6" customFormat="1" ht="11.25">
      <c r="A139" s="59" t="s">
        <v>146</v>
      </c>
      <c r="B139" s="49">
        <v>6.59</v>
      </c>
      <c r="C139" s="49">
        <v>8.96</v>
      </c>
      <c r="D139" s="49">
        <v>13.49</v>
      </c>
      <c r="E139" s="52">
        <v>525.88</v>
      </c>
      <c r="F139" s="49">
        <v>11.48</v>
      </c>
      <c r="G139" s="49">
        <v>57.72</v>
      </c>
      <c r="H139" s="92">
        <v>0.001296787037037036</v>
      </c>
      <c r="I139" s="46">
        <v>0.0017621759259259244</v>
      </c>
      <c r="J139" s="49">
        <f t="shared" si="11"/>
        <v>32.104799999999955</v>
      </c>
      <c r="K139" s="70">
        <v>0.0007110648148148153</v>
      </c>
      <c r="Q139" s="49">
        <v>10.3</v>
      </c>
      <c r="S139" s="49">
        <v>50.21</v>
      </c>
    </row>
    <row r="140" spans="1:19" s="6" customFormat="1" ht="11.25">
      <c r="A140" s="59" t="s">
        <v>147</v>
      </c>
      <c r="B140" s="49">
        <v>6.6</v>
      </c>
      <c r="C140" s="49">
        <v>8.98</v>
      </c>
      <c r="D140" s="49">
        <v>13.51</v>
      </c>
      <c r="E140" s="52">
        <v>524.12</v>
      </c>
      <c r="F140" s="49">
        <v>11.44</v>
      </c>
      <c r="G140" s="49">
        <v>57.44</v>
      </c>
      <c r="H140" s="92">
        <v>0.0013002037037037027</v>
      </c>
      <c r="I140" s="46">
        <v>0.0017667592592592578</v>
      </c>
      <c r="J140" s="49">
        <f t="shared" si="11"/>
        <v>32.15519999999996</v>
      </c>
      <c r="K140" s="70">
        <v>0.0007121481481481486</v>
      </c>
      <c r="Q140" s="49">
        <v>10.34</v>
      </c>
      <c r="S140" s="49">
        <v>50.51</v>
      </c>
    </row>
    <row r="141" spans="1:19" s="6" customFormat="1" ht="11.25">
      <c r="A141" s="59" t="s">
        <v>148</v>
      </c>
      <c r="B141" s="49">
        <v>6.61</v>
      </c>
      <c r="C141" s="49">
        <v>9</v>
      </c>
      <c r="D141" s="49">
        <v>13.54</v>
      </c>
      <c r="E141" s="52">
        <v>522.36</v>
      </c>
      <c r="F141" s="49">
        <v>11.4</v>
      </c>
      <c r="G141" s="49">
        <v>57.17</v>
      </c>
      <c r="H141" s="92">
        <v>0.0013036203703703695</v>
      </c>
      <c r="I141" s="46">
        <v>0.0017713425925925913</v>
      </c>
      <c r="J141" s="49">
        <f t="shared" si="11"/>
        <v>32.20559999999996</v>
      </c>
      <c r="K141" s="70">
        <v>0.0007132314814814819</v>
      </c>
      <c r="Q141" s="49">
        <v>10.39</v>
      </c>
      <c r="S141" s="49">
        <v>50.82</v>
      </c>
    </row>
    <row r="142" spans="1:19" s="6" customFormat="1" ht="11.25">
      <c r="A142" s="59" t="s">
        <v>149</v>
      </c>
      <c r="B142" s="49">
        <v>6.63</v>
      </c>
      <c r="C142" s="49">
        <v>9.02</v>
      </c>
      <c r="D142" s="49">
        <v>13.57</v>
      </c>
      <c r="E142" s="52">
        <v>520.6</v>
      </c>
      <c r="F142" s="49">
        <v>11.35</v>
      </c>
      <c r="G142" s="49">
        <v>56.9</v>
      </c>
      <c r="H142" s="92">
        <v>0.0013070370370370362</v>
      </c>
      <c r="I142" s="46">
        <v>0.0017759259259259247</v>
      </c>
      <c r="J142" s="49">
        <f t="shared" si="11"/>
        <v>32.255999999999965</v>
      </c>
      <c r="K142" s="70">
        <v>0.0007143148148148152</v>
      </c>
      <c r="Q142" s="49">
        <v>10.44</v>
      </c>
      <c r="S142" s="49">
        <v>51.12</v>
      </c>
    </row>
    <row r="143" spans="1:19" s="6" customFormat="1" ht="11.25">
      <c r="A143" s="59" t="s">
        <v>150</v>
      </c>
      <c r="B143" s="49">
        <v>6.64</v>
      </c>
      <c r="C143" s="49">
        <v>9.05</v>
      </c>
      <c r="D143" s="49">
        <v>13.6</v>
      </c>
      <c r="E143" s="52">
        <v>518.84</v>
      </c>
      <c r="F143" s="49">
        <v>11.31</v>
      </c>
      <c r="G143" s="49">
        <v>56.62</v>
      </c>
      <c r="H143" s="92">
        <v>0.001310453703703703</v>
      </c>
      <c r="I143" s="46">
        <v>0.0017805092592592582</v>
      </c>
      <c r="J143" s="49">
        <f t="shared" si="11"/>
        <v>32.30639999999997</v>
      </c>
      <c r="K143" s="70">
        <v>0.0007153981481481485</v>
      </c>
      <c r="Q143" s="49">
        <v>10.49</v>
      </c>
      <c r="S143" s="49">
        <v>51.42</v>
      </c>
    </row>
    <row r="144" spans="1:19" s="6" customFormat="1" ht="11.25">
      <c r="A144" s="59" t="s">
        <v>151</v>
      </c>
      <c r="B144" s="49">
        <v>6.65</v>
      </c>
      <c r="C144" s="49">
        <v>9.07</v>
      </c>
      <c r="D144" s="49">
        <v>13.63</v>
      </c>
      <c r="E144" s="52">
        <v>517.08</v>
      </c>
      <c r="F144" s="49">
        <v>11.27</v>
      </c>
      <c r="G144" s="49">
        <v>56.35</v>
      </c>
      <c r="H144" s="92">
        <v>0.0013138703703703698</v>
      </c>
      <c r="I144" s="46">
        <v>0.0017850925925925916</v>
      </c>
      <c r="J144" s="49">
        <f t="shared" si="11"/>
        <v>32.35679999999997</v>
      </c>
      <c r="K144" s="70">
        <v>0.0007164814814814818</v>
      </c>
      <c r="Q144" s="49">
        <v>10.54</v>
      </c>
      <c r="S144" s="49">
        <v>51.73</v>
      </c>
    </row>
    <row r="145" spans="1:19" s="6" customFormat="1" ht="11.25">
      <c r="A145" s="59" t="s">
        <v>152</v>
      </c>
      <c r="B145" s="49">
        <v>6.67</v>
      </c>
      <c r="C145" s="49">
        <v>9.09</v>
      </c>
      <c r="D145" s="49">
        <v>13.65</v>
      </c>
      <c r="E145" s="52">
        <v>515.32</v>
      </c>
      <c r="F145" s="49">
        <v>11.22</v>
      </c>
      <c r="G145" s="49">
        <v>56.08</v>
      </c>
      <c r="H145" s="92">
        <v>0.0013172870370370365</v>
      </c>
      <c r="I145" s="46">
        <v>0.001789675925925925</v>
      </c>
      <c r="J145" s="49">
        <f t="shared" si="11"/>
        <v>32.407199999999975</v>
      </c>
      <c r="K145" s="70">
        <v>0.0007175648148148151</v>
      </c>
      <c r="Q145" s="49">
        <v>10.58</v>
      </c>
      <c r="S145" s="49">
        <v>52.03</v>
      </c>
    </row>
    <row r="146" spans="1:19" s="6" customFormat="1" ht="11.25">
      <c r="A146" s="59" t="s">
        <v>153</v>
      </c>
      <c r="B146" s="49">
        <v>6.68</v>
      </c>
      <c r="C146" s="49">
        <v>9.11</v>
      </c>
      <c r="D146" s="49">
        <v>13.68</v>
      </c>
      <c r="E146" s="52">
        <v>513.56</v>
      </c>
      <c r="F146" s="49">
        <v>11.18</v>
      </c>
      <c r="G146" s="49">
        <v>55.8</v>
      </c>
      <c r="H146" s="92">
        <v>0.0013207037037037033</v>
      </c>
      <c r="I146" s="46">
        <v>0.0017942592592592585</v>
      </c>
      <c r="J146" s="49">
        <f t="shared" si="11"/>
        <v>32.45759999999998</v>
      </c>
      <c r="K146" s="70">
        <v>0.0007186481481481484</v>
      </c>
      <c r="Q146" s="49">
        <v>10.63</v>
      </c>
      <c r="S146" s="49">
        <v>52.34</v>
      </c>
    </row>
    <row r="147" spans="1:19" s="6" customFormat="1" ht="11.25">
      <c r="A147" s="59" t="s">
        <v>154</v>
      </c>
      <c r="B147" s="49">
        <v>6.69</v>
      </c>
      <c r="C147" s="49">
        <v>9.13</v>
      </c>
      <c r="D147" s="49">
        <v>13.71</v>
      </c>
      <c r="E147" s="52">
        <v>511.8</v>
      </c>
      <c r="F147" s="49">
        <v>11.14</v>
      </c>
      <c r="G147" s="49">
        <v>55.53</v>
      </c>
      <c r="H147" s="92">
        <v>0.00132412037037037</v>
      </c>
      <c r="I147" s="46">
        <v>0.001798842592592592</v>
      </c>
      <c r="J147" s="49">
        <f t="shared" si="11"/>
        <v>32.50799999999998</v>
      </c>
      <c r="K147" s="70">
        <v>0.0007197314814814817</v>
      </c>
      <c r="Q147" s="49">
        <v>10.68</v>
      </c>
      <c r="S147" s="49">
        <v>52.64</v>
      </c>
    </row>
    <row r="148" spans="1:19" s="6" customFormat="1" ht="11.25">
      <c r="A148" s="59" t="s">
        <v>155</v>
      </c>
      <c r="B148" s="49">
        <v>6.71</v>
      </c>
      <c r="C148" s="49">
        <v>9.15</v>
      </c>
      <c r="D148" s="49">
        <v>13.74</v>
      </c>
      <c r="E148" s="52">
        <v>510.04</v>
      </c>
      <c r="F148" s="49">
        <v>11.09</v>
      </c>
      <c r="G148" s="49">
        <v>55.25</v>
      </c>
      <c r="H148" s="92">
        <v>0.0013275370370370368</v>
      </c>
      <c r="I148" s="46">
        <v>0.0018034259259259253</v>
      </c>
      <c r="J148" s="49">
        <f t="shared" si="11"/>
        <v>32.558399999999985</v>
      </c>
      <c r="K148" s="70">
        <v>0.000720814814814815</v>
      </c>
      <c r="Q148" s="49">
        <v>10.73</v>
      </c>
      <c r="S148" s="49">
        <v>52.94</v>
      </c>
    </row>
    <row r="149" spans="1:19" s="6" customFormat="1" ht="11.25">
      <c r="A149" s="59" t="s">
        <v>156</v>
      </c>
      <c r="B149" s="49">
        <v>6.72</v>
      </c>
      <c r="C149" s="49">
        <v>9.18</v>
      </c>
      <c r="D149" s="49">
        <v>13.77</v>
      </c>
      <c r="E149" s="52">
        <v>508.28</v>
      </c>
      <c r="F149" s="49">
        <v>11.05</v>
      </c>
      <c r="G149" s="49">
        <v>54.98</v>
      </c>
      <c r="H149" s="92">
        <v>0.0013309537037037036</v>
      </c>
      <c r="I149" s="46">
        <v>0.0018080092592592588</v>
      </c>
      <c r="J149" s="49">
        <f t="shared" si="11"/>
        <v>32.60879999999999</v>
      </c>
      <c r="K149" s="70">
        <v>0.0007218981481481483</v>
      </c>
      <c r="Q149" s="49">
        <v>10.78</v>
      </c>
      <c r="S149" s="49">
        <v>53.25</v>
      </c>
    </row>
    <row r="150" spans="1:19" s="6" customFormat="1" ht="11.25">
      <c r="A150" s="59" t="s">
        <v>157</v>
      </c>
      <c r="B150" s="49">
        <v>6.73</v>
      </c>
      <c r="C150" s="49">
        <v>9.2</v>
      </c>
      <c r="D150" s="49">
        <v>13.79</v>
      </c>
      <c r="E150" s="52">
        <v>506.52</v>
      </c>
      <c r="F150" s="49">
        <v>11.01</v>
      </c>
      <c r="G150" s="49">
        <v>54.71</v>
      </c>
      <c r="H150" s="92">
        <v>0.0013343703703703703</v>
      </c>
      <c r="I150" s="46">
        <v>0.0018125925925925922</v>
      </c>
      <c r="J150" s="49">
        <f t="shared" si="11"/>
        <v>32.65919999999999</v>
      </c>
      <c r="K150" s="70">
        <v>0.0007229814814814816</v>
      </c>
      <c r="Q150" s="49">
        <v>10.82</v>
      </c>
      <c r="S150" s="49">
        <v>53.55</v>
      </c>
    </row>
    <row r="151" spans="1:19" s="6" customFormat="1" ht="11.25">
      <c r="A151" s="59" t="s">
        <v>158</v>
      </c>
      <c r="B151" s="49">
        <v>6.75</v>
      </c>
      <c r="C151" s="49">
        <v>9.22</v>
      </c>
      <c r="D151" s="49">
        <v>13.82</v>
      </c>
      <c r="E151" s="52">
        <v>504.76</v>
      </c>
      <c r="F151" s="49">
        <v>10.96</v>
      </c>
      <c r="G151" s="49">
        <v>54.43</v>
      </c>
      <c r="H151" s="92">
        <v>0.001337787037037037</v>
      </c>
      <c r="I151" s="46">
        <v>0.0018171759259259256</v>
      </c>
      <c r="J151" s="49">
        <f t="shared" si="11"/>
        <v>32.709599999999995</v>
      </c>
      <c r="K151" s="70">
        <v>0.0007240648148148149</v>
      </c>
      <c r="Q151" s="49">
        <v>10.87</v>
      </c>
      <c r="S151" s="49">
        <v>53.86</v>
      </c>
    </row>
    <row r="152" spans="1:19" s="6" customFormat="1" ht="11.25">
      <c r="A152" s="59" t="s">
        <v>159</v>
      </c>
      <c r="B152" s="48">
        <v>6.76</v>
      </c>
      <c r="C152" s="48">
        <v>9.24</v>
      </c>
      <c r="D152" s="48">
        <v>13.85</v>
      </c>
      <c r="E152" s="51">
        <v>503</v>
      </c>
      <c r="F152" s="48">
        <v>10.92</v>
      </c>
      <c r="G152" s="48">
        <v>54.16</v>
      </c>
      <c r="H152" s="91">
        <v>0.0013412037037037038</v>
      </c>
      <c r="I152" s="45">
        <v>0.001821759259259259</v>
      </c>
      <c r="J152" s="48">
        <v>32.76</v>
      </c>
      <c r="K152" s="70">
        <v>0.0007251481481481482</v>
      </c>
      <c r="Q152" s="48">
        <v>10.92</v>
      </c>
      <c r="S152" s="48">
        <v>54.16</v>
      </c>
    </row>
    <row r="153" spans="1:19" s="6" customFormat="1" ht="11.25">
      <c r="A153" s="59" t="s">
        <v>160</v>
      </c>
      <c r="B153" s="49">
        <v>6.77</v>
      </c>
      <c r="C153" s="49">
        <v>9.26</v>
      </c>
      <c r="D153" s="49">
        <v>13.88</v>
      </c>
      <c r="E153" s="52">
        <v>501.04</v>
      </c>
      <c r="F153" s="49">
        <v>10.87</v>
      </c>
      <c r="G153" s="49">
        <v>53.86</v>
      </c>
      <c r="H153" s="92">
        <v>0.0013450000000000033</v>
      </c>
      <c r="I153" s="46">
        <v>0.0018268518518518534</v>
      </c>
      <c r="J153" s="49">
        <f aca="true" t="shared" si="12" ref="J153:J184">J154-(J$202-J$152)/50</f>
        <v>32.81600000000013</v>
      </c>
      <c r="K153" s="70">
        <v>0.0007262314814814815</v>
      </c>
      <c r="Q153" s="49">
        <v>10.96</v>
      </c>
      <c r="S153" s="49">
        <v>54.43</v>
      </c>
    </row>
    <row r="154" spans="1:19" s="6" customFormat="1" ht="11.25">
      <c r="A154" s="59" t="s">
        <v>161</v>
      </c>
      <c r="B154" s="49">
        <v>6.79</v>
      </c>
      <c r="C154" s="49">
        <v>9.29</v>
      </c>
      <c r="D154" s="49">
        <v>13.91</v>
      </c>
      <c r="E154" s="52">
        <v>499.08</v>
      </c>
      <c r="F154" s="49">
        <v>10.82</v>
      </c>
      <c r="G154" s="49">
        <v>53.55</v>
      </c>
      <c r="H154" s="92">
        <v>0.0013487962962962995</v>
      </c>
      <c r="I154" s="46">
        <v>0.001831944444444446</v>
      </c>
      <c r="J154" s="49">
        <f t="shared" si="12"/>
        <v>32.87200000000013</v>
      </c>
      <c r="K154" s="69">
        <v>0.0007273148148148148</v>
      </c>
      <c r="Q154" s="49">
        <v>11.01</v>
      </c>
      <c r="S154" s="49">
        <v>54.71</v>
      </c>
    </row>
    <row r="155" spans="1:19" s="6" customFormat="1" ht="11.25">
      <c r="A155" s="59" t="s">
        <v>162</v>
      </c>
      <c r="B155" s="49">
        <v>6.8</v>
      </c>
      <c r="C155" s="49">
        <v>9.31</v>
      </c>
      <c r="D155" s="49">
        <v>13.94</v>
      </c>
      <c r="E155" s="52">
        <v>497.12</v>
      </c>
      <c r="F155" s="49">
        <v>10.78</v>
      </c>
      <c r="G155" s="49">
        <v>53.25</v>
      </c>
      <c r="H155" s="92">
        <v>0.0013525925925925958</v>
      </c>
      <c r="I155" s="46">
        <v>0.0018370370370370385</v>
      </c>
      <c r="J155" s="49">
        <f t="shared" si="12"/>
        <v>32.928000000000125</v>
      </c>
      <c r="K155" s="70">
        <v>0.0007285185185185198</v>
      </c>
      <c r="Q155" s="49">
        <v>11.05</v>
      </c>
      <c r="S155" s="49">
        <v>54.98</v>
      </c>
    </row>
    <row r="156" spans="1:19" s="6" customFormat="1" ht="11.25">
      <c r="A156" s="59" t="s">
        <v>163</v>
      </c>
      <c r="B156" s="49">
        <v>6.82</v>
      </c>
      <c r="C156" s="49">
        <v>9.34</v>
      </c>
      <c r="D156" s="49">
        <v>13.97</v>
      </c>
      <c r="E156" s="52">
        <v>495.16</v>
      </c>
      <c r="F156" s="49">
        <v>10.73</v>
      </c>
      <c r="G156" s="49">
        <v>52.94</v>
      </c>
      <c r="H156" s="92">
        <v>0.001356388888888892</v>
      </c>
      <c r="I156" s="46">
        <v>0.001842129629629631</v>
      </c>
      <c r="J156" s="49">
        <f t="shared" si="12"/>
        <v>32.98400000000012</v>
      </c>
      <c r="K156" s="70">
        <v>0.0007297222222222235</v>
      </c>
      <c r="Q156" s="49">
        <v>11.09</v>
      </c>
      <c r="S156" s="49">
        <v>55.25</v>
      </c>
    </row>
    <row r="157" spans="1:19" s="6" customFormat="1" ht="11.25">
      <c r="A157" s="59" t="s">
        <v>164</v>
      </c>
      <c r="B157" s="49">
        <v>6.83</v>
      </c>
      <c r="C157" s="49">
        <v>9.36</v>
      </c>
      <c r="D157" s="49">
        <v>14.01</v>
      </c>
      <c r="E157" s="52">
        <v>493.2</v>
      </c>
      <c r="F157" s="49">
        <v>10.68</v>
      </c>
      <c r="G157" s="49">
        <v>52.64</v>
      </c>
      <c r="H157" s="92">
        <v>0.0013601851851851882</v>
      </c>
      <c r="I157" s="46">
        <v>0.0018472222222222236</v>
      </c>
      <c r="J157" s="49">
        <f t="shared" si="12"/>
        <v>33.04000000000012</v>
      </c>
      <c r="K157" s="70">
        <v>0.0007309259259259272</v>
      </c>
      <c r="Q157" s="49">
        <v>11.14</v>
      </c>
      <c r="S157" s="49">
        <v>55.53</v>
      </c>
    </row>
    <row r="158" spans="1:19" s="6" customFormat="1" ht="11.25">
      <c r="A158" s="59" t="s">
        <v>165</v>
      </c>
      <c r="B158" s="49">
        <v>6.85</v>
      </c>
      <c r="C158" s="49">
        <v>9.38</v>
      </c>
      <c r="D158" s="49">
        <v>14.04</v>
      </c>
      <c r="E158" s="52">
        <v>491.24</v>
      </c>
      <c r="F158" s="49">
        <v>10.63</v>
      </c>
      <c r="G158" s="49">
        <v>52.34</v>
      </c>
      <c r="H158" s="92">
        <v>0.0013639814814814845</v>
      </c>
      <c r="I158" s="46">
        <v>0.0018523148148148162</v>
      </c>
      <c r="J158" s="49">
        <f t="shared" si="12"/>
        <v>33.09600000000012</v>
      </c>
      <c r="K158" s="70">
        <v>0.0007321296296296309</v>
      </c>
      <c r="Q158" s="49">
        <v>11.18</v>
      </c>
      <c r="S158" s="49">
        <v>55.8</v>
      </c>
    </row>
    <row r="159" spans="1:19" s="6" customFormat="1" ht="11.25">
      <c r="A159" s="59" t="s">
        <v>166</v>
      </c>
      <c r="B159" s="49">
        <v>6.86</v>
      </c>
      <c r="C159" s="49">
        <v>9.41</v>
      </c>
      <c r="D159" s="49">
        <v>14.07</v>
      </c>
      <c r="E159" s="52">
        <v>489.28</v>
      </c>
      <c r="F159" s="49">
        <v>10.58</v>
      </c>
      <c r="G159" s="49">
        <v>52.03</v>
      </c>
      <c r="H159" s="92">
        <v>0.0013677777777777807</v>
      </c>
      <c r="I159" s="46">
        <v>0.0018574074074074087</v>
      </c>
      <c r="J159" s="49">
        <f t="shared" si="12"/>
        <v>33.152000000000115</v>
      </c>
      <c r="K159" s="70">
        <v>0.0007333333333333345</v>
      </c>
      <c r="Q159" s="49">
        <v>11.22</v>
      </c>
      <c r="S159" s="49">
        <v>56.08</v>
      </c>
    </row>
    <row r="160" spans="1:19" s="6" customFormat="1" ht="11.25">
      <c r="A160" s="59" t="s">
        <v>167</v>
      </c>
      <c r="B160" s="49">
        <v>6.88</v>
      </c>
      <c r="C160" s="49">
        <v>9.43</v>
      </c>
      <c r="D160" s="49">
        <v>14.1</v>
      </c>
      <c r="E160" s="52">
        <v>487.32</v>
      </c>
      <c r="F160" s="49">
        <v>10.54</v>
      </c>
      <c r="G160" s="49">
        <v>51.73</v>
      </c>
      <c r="H160" s="92">
        <v>0.001371574074074077</v>
      </c>
      <c r="I160" s="46">
        <v>0.0018625000000000013</v>
      </c>
      <c r="J160" s="49">
        <f t="shared" si="12"/>
        <v>33.20800000000011</v>
      </c>
      <c r="K160" s="70">
        <v>0.0007345370370370382</v>
      </c>
      <c r="Q160" s="49">
        <v>11.27</v>
      </c>
      <c r="S160" s="49">
        <v>56.35</v>
      </c>
    </row>
    <row r="161" spans="1:19" s="6" customFormat="1" ht="11.25">
      <c r="A161" s="59" t="s">
        <v>168</v>
      </c>
      <c r="B161" s="49">
        <v>6.89</v>
      </c>
      <c r="C161" s="49">
        <v>9.46</v>
      </c>
      <c r="D161" s="49">
        <v>14.13</v>
      </c>
      <c r="E161" s="52">
        <v>485.36</v>
      </c>
      <c r="F161" s="49">
        <v>10.49</v>
      </c>
      <c r="G161" s="49">
        <v>51.42</v>
      </c>
      <c r="H161" s="92">
        <v>0.0013753703703703732</v>
      </c>
      <c r="I161" s="46">
        <v>0.0018675925925925939</v>
      </c>
      <c r="J161" s="49">
        <f t="shared" si="12"/>
        <v>33.26400000000011</v>
      </c>
      <c r="K161" s="70">
        <v>0.0007357407407407419</v>
      </c>
      <c r="Q161" s="49">
        <v>11.31</v>
      </c>
      <c r="S161" s="49">
        <v>56.62</v>
      </c>
    </row>
    <row r="162" spans="1:19" s="6" customFormat="1" ht="11.25">
      <c r="A162" s="59" t="s">
        <v>169</v>
      </c>
      <c r="B162" s="49">
        <v>6.91</v>
      </c>
      <c r="C162" s="49">
        <v>9.48</v>
      </c>
      <c r="D162" s="49">
        <v>14.16</v>
      </c>
      <c r="E162" s="52">
        <v>483.4</v>
      </c>
      <c r="F162" s="49">
        <v>10.44</v>
      </c>
      <c r="G162" s="49">
        <v>51.12</v>
      </c>
      <c r="H162" s="92">
        <v>0.0013791666666666694</v>
      </c>
      <c r="I162" s="46">
        <v>0.0018726851851851864</v>
      </c>
      <c r="J162" s="49">
        <f t="shared" si="12"/>
        <v>33.32000000000011</v>
      </c>
      <c r="K162" s="70">
        <v>0.0007369444444444456</v>
      </c>
      <c r="Q162" s="49">
        <v>11.35</v>
      </c>
      <c r="S162" s="49">
        <v>56.9</v>
      </c>
    </row>
    <row r="163" spans="1:19" s="6" customFormat="1" ht="11.25">
      <c r="A163" s="59" t="s">
        <v>170</v>
      </c>
      <c r="B163" s="49">
        <v>6.92</v>
      </c>
      <c r="C163" s="49">
        <v>9.5</v>
      </c>
      <c r="D163" s="49">
        <v>14.19</v>
      </c>
      <c r="E163" s="52">
        <v>481.44</v>
      </c>
      <c r="F163" s="49">
        <v>10.39</v>
      </c>
      <c r="G163" s="49">
        <v>50.82</v>
      </c>
      <c r="H163" s="92">
        <v>0.0013829629629629656</v>
      </c>
      <c r="I163" s="46">
        <v>0.001877777777777779</v>
      </c>
      <c r="J163" s="49">
        <f t="shared" si="12"/>
        <v>33.376000000000104</v>
      </c>
      <c r="K163" s="70">
        <v>0.0007381481481481492</v>
      </c>
      <c r="Q163" s="49">
        <v>11.4</v>
      </c>
      <c r="S163" s="49">
        <v>57.17</v>
      </c>
    </row>
    <row r="164" spans="1:19" s="6" customFormat="1" ht="11.25">
      <c r="A164" s="59" t="s">
        <v>171</v>
      </c>
      <c r="B164" s="49">
        <v>6.94</v>
      </c>
      <c r="C164" s="49">
        <v>9.53</v>
      </c>
      <c r="D164" s="49">
        <v>14.22</v>
      </c>
      <c r="E164" s="52">
        <v>479.48</v>
      </c>
      <c r="F164" s="49">
        <v>10.34</v>
      </c>
      <c r="G164" s="49">
        <v>50.51</v>
      </c>
      <c r="H164" s="92">
        <v>0.0013867592592592618</v>
      </c>
      <c r="I164" s="46">
        <v>0.0018828703703703716</v>
      </c>
      <c r="J164" s="49">
        <f t="shared" si="12"/>
        <v>33.4320000000001</v>
      </c>
      <c r="K164" s="70">
        <v>0.0007393518518518529</v>
      </c>
      <c r="Q164" s="49">
        <v>11.44</v>
      </c>
      <c r="S164" s="49">
        <v>57.44</v>
      </c>
    </row>
    <row r="165" spans="1:19" s="6" customFormat="1" ht="11.25">
      <c r="A165" s="59" t="s">
        <v>172</v>
      </c>
      <c r="B165" s="49">
        <v>6.95</v>
      </c>
      <c r="C165" s="49">
        <v>9.55</v>
      </c>
      <c r="D165" s="49">
        <v>14.26</v>
      </c>
      <c r="E165" s="52">
        <v>477.52</v>
      </c>
      <c r="F165" s="49">
        <v>10.3</v>
      </c>
      <c r="G165" s="49">
        <v>50.21</v>
      </c>
      <c r="H165" s="92">
        <v>0.001390555555555558</v>
      </c>
      <c r="I165" s="46">
        <v>0.0018879629629629641</v>
      </c>
      <c r="J165" s="49">
        <f t="shared" si="12"/>
        <v>33.4880000000001</v>
      </c>
      <c r="K165" s="70">
        <v>0.0007405555555555566</v>
      </c>
      <c r="Q165" s="49">
        <v>11.48</v>
      </c>
      <c r="S165" s="49">
        <v>57.72</v>
      </c>
    </row>
    <row r="166" spans="1:19" s="6" customFormat="1" ht="11.25">
      <c r="A166" s="59" t="s">
        <v>173</v>
      </c>
      <c r="B166" s="49">
        <v>6.97</v>
      </c>
      <c r="C166" s="49">
        <v>9.58</v>
      </c>
      <c r="D166" s="49">
        <v>14.29</v>
      </c>
      <c r="E166" s="52">
        <v>475.56</v>
      </c>
      <c r="F166" s="49">
        <v>10.25</v>
      </c>
      <c r="G166" s="49">
        <v>49.9</v>
      </c>
      <c r="H166" s="92">
        <v>0.0013943518518518543</v>
      </c>
      <c r="I166" s="46">
        <v>0.0018930555555555567</v>
      </c>
      <c r="J166" s="49">
        <f t="shared" si="12"/>
        <v>33.544000000000096</v>
      </c>
      <c r="K166" s="70">
        <v>0.0007417592592592603</v>
      </c>
      <c r="Q166" s="49">
        <v>11.52</v>
      </c>
      <c r="S166" s="49">
        <v>57.99</v>
      </c>
    </row>
    <row r="167" spans="1:19" s="6" customFormat="1" ht="11.25">
      <c r="A167" s="59" t="s">
        <v>174</v>
      </c>
      <c r="B167" s="49">
        <v>6.98</v>
      </c>
      <c r="C167" s="49">
        <v>9.6</v>
      </c>
      <c r="D167" s="49">
        <v>14.32</v>
      </c>
      <c r="E167" s="52">
        <v>473.6</v>
      </c>
      <c r="F167" s="49">
        <v>10.2</v>
      </c>
      <c r="G167" s="49">
        <v>49.6</v>
      </c>
      <c r="H167" s="92">
        <v>0.0013981481481481505</v>
      </c>
      <c r="I167" s="46">
        <v>0.0018981481481481492</v>
      </c>
      <c r="J167" s="49">
        <f t="shared" si="12"/>
        <v>33.600000000000094</v>
      </c>
      <c r="K167" s="70">
        <v>0.0007429629629629639</v>
      </c>
      <c r="Q167" s="49">
        <v>11.57</v>
      </c>
      <c r="S167" s="49">
        <v>58.26</v>
      </c>
    </row>
    <row r="168" spans="1:19" s="6" customFormat="1" ht="11.25">
      <c r="A168" s="59" t="s">
        <v>175</v>
      </c>
      <c r="B168" s="49">
        <v>7</v>
      </c>
      <c r="C168" s="49">
        <v>9.62</v>
      </c>
      <c r="D168" s="49">
        <v>14.35</v>
      </c>
      <c r="E168" s="52">
        <v>471.64</v>
      </c>
      <c r="F168" s="49">
        <v>10.15</v>
      </c>
      <c r="G168" s="49">
        <v>49.3</v>
      </c>
      <c r="H168" s="92">
        <v>0.0014019444444444468</v>
      </c>
      <c r="I168" s="46">
        <v>0.0019032407407407418</v>
      </c>
      <c r="J168" s="49">
        <f t="shared" si="12"/>
        <v>33.65600000000009</v>
      </c>
      <c r="K168" s="70">
        <v>0.0007441666666666676</v>
      </c>
      <c r="Q168" s="49">
        <v>11.61</v>
      </c>
      <c r="S168" s="49">
        <v>58.54</v>
      </c>
    </row>
    <row r="169" spans="1:19" s="6" customFormat="1" ht="11.25">
      <c r="A169" s="59" t="s">
        <v>176</v>
      </c>
      <c r="B169" s="49">
        <v>7.01</v>
      </c>
      <c r="C169" s="49">
        <v>9.65</v>
      </c>
      <c r="D169" s="49">
        <v>14.38</v>
      </c>
      <c r="E169" s="52">
        <v>469.68</v>
      </c>
      <c r="F169" s="49">
        <v>10.1</v>
      </c>
      <c r="G169" s="49">
        <v>48.99</v>
      </c>
      <c r="H169" s="92">
        <v>0.001405740740740743</v>
      </c>
      <c r="I169" s="46">
        <v>0.0019083333333333344</v>
      </c>
      <c r="J169" s="49">
        <f t="shared" si="12"/>
        <v>33.71200000000009</v>
      </c>
      <c r="K169" s="70">
        <v>0.0007453703703703713</v>
      </c>
      <c r="Q169" s="49">
        <v>11.65</v>
      </c>
      <c r="S169" s="49">
        <v>58.81</v>
      </c>
    </row>
    <row r="170" spans="1:19" s="6" customFormat="1" ht="11.25">
      <c r="A170" s="59" t="s">
        <v>177</v>
      </c>
      <c r="B170" s="49">
        <v>7.03</v>
      </c>
      <c r="C170" s="49">
        <v>9.67</v>
      </c>
      <c r="D170" s="49">
        <v>14.41</v>
      </c>
      <c r="E170" s="52">
        <v>467.72</v>
      </c>
      <c r="F170" s="49">
        <v>10.06</v>
      </c>
      <c r="G170" s="49">
        <v>48.69</v>
      </c>
      <c r="H170" s="92">
        <v>0.0014095370370370392</v>
      </c>
      <c r="I170" s="46">
        <v>0.001913425925925927</v>
      </c>
      <c r="J170" s="49">
        <f t="shared" si="12"/>
        <v>33.768000000000086</v>
      </c>
      <c r="K170" s="70">
        <v>0.000746574074074075</v>
      </c>
      <c r="Q170" s="49">
        <v>11.7</v>
      </c>
      <c r="S170" s="49">
        <v>59.08</v>
      </c>
    </row>
    <row r="171" spans="1:19" s="6" customFormat="1" ht="11.25">
      <c r="A171" s="59" t="s">
        <v>178</v>
      </c>
      <c r="B171" s="49">
        <v>7.04</v>
      </c>
      <c r="C171" s="49">
        <v>9.7</v>
      </c>
      <c r="D171" s="49">
        <v>14.44</v>
      </c>
      <c r="E171" s="52">
        <v>465.76</v>
      </c>
      <c r="F171" s="49">
        <v>10.01</v>
      </c>
      <c r="G171" s="49">
        <v>48.38</v>
      </c>
      <c r="H171" s="92">
        <v>0.0014133333333333355</v>
      </c>
      <c r="I171" s="46">
        <v>0.0019185185185185195</v>
      </c>
      <c r="J171" s="49">
        <f t="shared" si="12"/>
        <v>33.82400000000008</v>
      </c>
      <c r="K171" s="70">
        <v>0.0007477777777777786</v>
      </c>
      <c r="Q171" s="49">
        <v>11.74</v>
      </c>
      <c r="S171" s="49">
        <v>59.36</v>
      </c>
    </row>
    <row r="172" spans="1:19" s="6" customFormat="1" ht="11.25">
      <c r="A172" s="59" t="s">
        <v>179</v>
      </c>
      <c r="B172" s="49">
        <v>7.06</v>
      </c>
      <c r="C172" s="49">
        <v>9.72</v>
      </c>
      <c r="D172" s="49">
        <v>14.47</v>
      </c>
      <c r="E172" s="52">
        <v>463.8</v>
      </c>
      <c r="F172" s="49">
        <v>9.96</v>
      </c>
      <c r="G172" s="49">
        <v>48.08</v>
      </c>
      <c r="H172" s="92">
        <v>0.0014171296296296317</v>
      </c>
      <c r="I172" s="46">
        <v>0.001923611111111112</v>
      </c>
      <c r="J172" s="49">
        <f t="shared" si="12"/>
        <v>33.88000000000008</v>
      </c>
      <c r="K172" s="70">
        <v>0.0007489814814814823</v>
      </c>
      <c r="Q172" s="49">
        <v>11.78</v>
      </c>
      <c r="S172" s="49">
        <v>59.63</v>
      </c>
    </row>
    <row r="173" spans="1:19" s="6" customFormat="1" ht="11.25">
      <c r="A173" s="59" t="s">
        <v>180</v>
      </c>
      <c r="B173" s="49">
        <v>7.07</v>
      </c>
      <c r="C173" s="49">
        <v>9.74</v>
      </c>
      <c r="D173" s="49">
        <v>14.51</v>
      </c>
      <c r="E173" s="52">
        <v>461.84</v>
      </c>
      <c r="F173" s="49">
        <v>9.91</v>
      </c>
      <c r="G173" s="49">
        <v>47.78</v>
      </c>
      <c r="H173" s="92">
        <v>0.001420925925925928</v>
      </c>
      <c r="I173" s="46">
        <v>0.0019287037037037046</v>
      </c>
      <c r="J173" s="49">
        <f t="shared" si="12"/>
        <v>33.93600000000008</v>
      </c>
      <c r="K173" s="70">
        <v>0.000750185185185186</v>
      </c>
      <c r="Q173" s="49">
        <v>11.83</v>
      </c>
      <c r="S173" s="49">
        <v>59.91</v>
      </c>
    </row>
    <row r="174" spans="1:19" s="6" customFormat="1" ht="11.25">
      <c r="A174" s="59" t="s">
        <v>181</v>
      </c>
      <c r="B174" s="49">
        <v>7.09</v>
      </c>
      <c r="C174" s="49">
        <v>9.77</v>
      </c>
      <c r="D174" s="49">
        <v>14.54</v>
      </c>
      <c r="E174" s="52">
        <v>459.88</v>
      </c>
      <c r="F174" s="49">
        <v>9.86</v>
      </c>
      <c r="G174" s="49">
        <v>47.47</v>
      </c>
      <c r="H174" s="92">
        <v>0.0014247222222222241</v>
      </c>
      <c r="I174" s="46">
        <v>0.0019337962962962972</v>
      </c>
      <c r="J174" s="49">
        <f t="shared" si="12"/>
        <v>33.992000000000075</v>
      </c>
      <c r="K174" s="70">
        <v>0.0007513888888888897</v>
      </c>
      <c r="Q174" s="49">
        <v>11.87</v>
      </c>
      <c r="S174" s="49">
        <v>60.18</v>
      </c>
    </row>
    <row r="175" spans="1:19" s="6" customFormat="1" ht="11.25">
      <c r="A175" s="59" t="s">
        <v>182</v>
      </c>
      <c r="B175" s="49">
        <v>7.1</v>
      </c>
      <c r="C175" s="49">
        <v>9.79</v>
      </c>
      <c r="D175" s="49">
        <v>14.57</v>
      </c>
      <c r="E175" s="52">
        <v>457.92</v>
      </c>
      <c r="F175" s="49">
        <v>9.82</v>
      </c>
      <c r="G175" s="49">
        <v>47.17</v>
      </c>
      <c r="H175" s="92">
        <v>0.0014285185185185204</v>
      </c>
      <c r="I175" s="46">
        <v>0.0019388888888888897</v>
      </c>
      <c r="J175" s="49">
        <f t="shared" si="12"/>
        <v>34.04800000000007</v>
      </c>
      <c r="K175" s="70">
        <v>0.0007525925925925933</v>
      </c>
      <c r="Q175" s="49">
        <v>11.91</v>
      </c>
      <c r="S175" s="49">
        <v>60.45</v>
      </c>
    </row>
    <row r="176" spans="1:19" s="6" customFormat="1" ht="11.25">
      <c r="A176" s="59" t="s">
        <v>183</v>
      </c>
      <c r="B176" s="49">
        <v>7.12</v>
      </c>
      <c r="C176" s="49">
        <v>9.82</v>
      </c>
      <c r="D176" s="49">
        <v>14.6</v>
      </c>
      <c r="E176" s="52">
        <v>455.96</v>
      </c>
      <c r="F176" s="49">
        <v>9.77</v>
      </c>
      <c r="G176" s="49">
        <v>46.86</v>
      </c>
      <c r="H176" s="92">
        <v>0.0014323148148148166</v>
      </c>
      <c r="I176" s="46">
        <v>0.0019439814814814823</v>
      </c>
      <c r="J176" s="49">
        <f t="shared" si="12"/>
        <v>34.10400000000007</v>
      </c>
      <c r="K176" s="70">
        <v>0.000753796296296297</v>
      </c>
      <c r="Q176" s="49">
        <v>11.96</v>
      </c>
      <c r="S176" s="49">
        <v>60.73</v>
      </c>
    </row>
    <row r="177" spans="1:19" s="6" customFormat="1" ht="11.25">
      <c r="A177" s="59" t="s">
        <v>184</v>
      </c>
      <c r="B177" s="49">
        <v>7.13</v>
      </c>
      <c r="C177" s="49">
        <v>9.84</v>
      </c>
      <c r="D177" s="49">
        <v>14.63</v>
      </c>
      <c r="E177" s="52">
        <v>454</v>
      </c>
      <c r="F177" s="49">
        <v>9.72</v>
      </c>
      <c r="G177" s="49">
        <v>46.56</v>
      </c>
      <c r="H177" s="92">
        <v>0.0014361111111111128</v>
      </c>
      <c r="I177" s="46">
        <v>0.0019490740740740749</v>
      </c>
      <c r="J177" s="49">
        <f t="shared" si="12"/>
        <v>34.16000000000007</v>
      </c>
      <c r="K177" s="70">
        <v>0.0007550000000000007</v>
      </c>
      <c r="Q177" s="49">
        <v>12</v>
      </c>
      <c r="S177" s="49">
        <v>61</v>
      </c>
    </row>
    <row r="178" spans="1:19" s="6" customFormat="1" ht="11.25">
      <c r="A178" s="59" t="s">
        <v>185</v>
      </c>
      <c r="B178" s="49">
        <v>7.14</v>
      </c>
      <c r="C178" s="49">
        <v>9.86</v>
      </c>
      <c r="D178" s="49">
        <v>14.66</v>
      </c>
      <c r="E178" s="52">
        <v>452.04</v>
      </c>
      <c r="F178" s="49">
        <v>9.67</v>
      </c>
      <c r="G178" s="49">
        <v>46.26</v>
      </c>
      <c r="H178" s="92">
        <v>0.001439907407407409</v>
      </c>
      <c r="I178" s="46">
        <v>0.0019541666666666674</v>
      </c>
      <c r="J178" s="49">
        <f t="shared" si="12"/>
        <v>34.216000000000065</v>
      </c>
      <c r="K178" s="70">
        <v>0.0007562037037037044</v>
      </c>
      <c r="Q178" s="49">
        <v>12.04</v>
      </c>
      <c r="S178" s="49">
        <v>61.27</v>
      </c>
    </row>
    <row r="179" spans="1:19" s="6" customFormat="1" ht="11.25">
      <c r="A179" s="59" t="s">
        <v>186</v>
      </c>
      <c r="B179" s="49">
        <v>7.16</v>
      </c>
      <c r="C179" s="49">
        <v>9.89</v>
      </c>
      <c r="D179" s="49">
        <v>14.69</v>
      </c>
      <c r="E179" s="52">
        <v>450.08</v>
      </c>
      <c r="F179" s="49">
        <v>9.62</v>
      </c>
      <c r="G179" s="49">
        <v>45.95</v>
      </c>
      <c r="H179" s="92">
        <v>0.0014437037037037053</v>
      </c>
      <c r="I179" s="46">
        <v>0.00195925925925926</v>
      </c>
      <c r="J179" s="49">
        <f t="shared" si="12"/>
        <v>34.27200000000006</v>
      </c>
      <c r="K179" s="70">
        <v>0.000757407407407408</v>
      </c>
      <c r="Q179" s="49">
        <v>12.09</v>
      </c>
      <c r="S179" s="49">
        <v>61.55</v>
      </c>
    </row>
    <row r="180" spans="1:19" s="6" customFormat="1" ht="11.25">
      <c r="A180" s="59" t="s">
        <v>187</v>
      </c>
      <c r="B180" s="49">
        <v>7.17</v>
      </c>
      <c r="C180" s="49">
        <v>9.91</v>
      </c>
      <c r="D180" s="49">
        <v>14.72</v>
      </c>
      <c r="E180" s="52">
        <v>448.12</v>
      </c>
      <c r="F180" s="49">
        <v>9.58</v>
      </c>
      <c r="G180" s="49">
        <v>45.65</v>
      </c>
      <c r="H180" s="92">
        <v>0.0014475000000000015</v>
      </c>
      <c r="I180" s="46">
        <v>0.0019643518518518525</v>
      </c>
      <c r="J180" s="49">
        <f t="shared" si="12"/>
        <v>34.32800000000006</v>
      </c>
      <c r="K180" s="70">
        <v>0.0007586111111111117</v>
      </c>
      <c r="Q180" s="49">
        <v>12.13</v>
      </c>
      <c r="S180" s="49">
        <v>61.82</v>
      </c>
    </row>
    <row r="181" spans="1:19" s="6" customFormat="1" ht="11.25">
      <c r="A181" s="59" t="s">
        <v>188</v>
      </c>
      <c r="B181" s="49">
        <v>7.19</v>
      </c>
      <c r="C181" s="49">
        <v>9.94</v>
      </c>
      <c r="D181" s="49">
        <v>14.75</v>
      </c>
      <c r="E181" s="52">
        <v>446.16</v>
      </c>
      <c r="F181" s="49">
        <v>9.53</v>
      </c>
      <c r="G181" s="49">
        <v>45.34</v>
      </c>
      <c r="H181" s="92">
        <v>0.0014512962962962977</v>
      </c>
      <c r="I181" s="46">
        <v>0.001969444444444445</v>
      </c>
      <c r="J181" s="49">
        <f t="shared" si="12"/>
        <v>34.38400000000006</v>
      </c>
      <c r="K181" s="70">
        <v>0.0007598148148148154</v>
      </c>
      <c r="Q181" s="49">
        <v>12.17</v>
      </c>
      <c r="S181" s="49">
        <v>62.09</v>
      </c>
    </row>
    <row r="182" spans="1:19" s="6" customFormat="1" ht="11.25">
      <c r="A182" s="59" t="s">
        <v>189</v>
      </c>
      <c r="B182" s="49">
        <v>7.2</v>
      </c>
      <c r="C182" s="49">
        <v>9.96</v>
      </c>
      <c r="D182" s="49">
        <v>14.79</v>
      </c>
      <c r="E182" s="52">
        <v>444.2</v>
      </c>
      <c r="F182" s="49">
        <v>9.48</v>
      </c>
      <c r="G182" s="49">
        <v>45.04</v>
      </c>
      <c r="H182" s="92">
        <v>0.001455092592592594</v>
      </c>
      <c r="I182" s="46">
        <v>0.0019745370370370377</v>
      </c>
      <c r="J182" s="49">
        <f t="shared" si="12"/>
        <v>34.440000000000055</v>
      </c>
      <c r="K182" s="70">
        <v>0.000761018518518519</v>
      </c>
      <c r="Q182" s="49">
        <v>12.22</v>
      </c>
      <c r="S182" s="49">
        <v>62.37</v>
      </c>
    </row>
    <row r="183" spans="1:19" s="6" customFormat="1" ht="11.25">
      <c r="A183" s="59" t="s">
        <v>190</v>
      </c>
      <c r="B183" s="49">
        <v>7.22</v>
      </c>
      <c r="C183" s="49">
        <v>9.98</v>
      </c>
      <c r="D183" s="49">
        <v>14.82</v>
      </c>
      <c r="E183" s="52">
        <v>442.24</v>
      </c>
      <c r="F183" s="49">
        <v>9.43</v>
      </c>
      <c r="G183" s="49">
        <v>44.74</v>
      </c>
      <c r="H183" s="92">
        <v>0.0014588888888888902</v>
      </c>
      <c r="I183" s="46">
        <v>0.0019796296296296302</v>
      </c>
      <c r="J183" s="49">
        <f t="shared" si="12"/>
        <v>34.49600000000005</v>
      </c>
      <c r="K183" s="70"/>
      <c r="Q183" s="49">
        <v>12.26</v>
      </c>
      <c r="S183" s="49">
        <v>62.64</v>
      </c>
    </row>
    <row r="184" spans="1:19" s="6" customFormat="1" ht="11.25">
      <c r="A184" s="59" t="s">
        <v>191</v>
      </c>
      <c r="B184" s="49">
        <v>7.23</v>
      </c>
      <c r="C184" s="49">
        <v>10.01</v>
      </c>
      <c r="D184" s="49">
        <v>14.85</v>
      </c>
      <c r="E184" s="52">
        <v>440.28</v>
      </c>
      <c r="F184" s="49">
        <v>9.38</v>
      </c>
      <c r="G184" s="49">
        <v>44.43</v>
      </c>
      <c r="H184" s="92">
        <v>0.0014626851851851864</v>
      </c>
      <c r="I184" s="46">
        <v>0.001984722222222223</v>
      </c>
      <c r="J184" s="49">
        <f t="shared" si="12"/>
        <v>34.55200000000005</v>
      </c>
      <c r="K184" s="70">
        <v>0.0007622222222222227</v>
      </c>
      <c r="Q184" s="49">
        <v>12.3</v>
      </c>
      <c r="S184" s="49">
        <v>62.92</v>
      </c>
    </row>
    <row r="185" spans="1:19" s="6" customFormat="1" ht="11.25">
      <c r="A185" s="59" t="s">
        <v>192</v>
      </c>
      <c r="B185" s="49">
        <v>7.25</v>
      </c>
      <c r="C185" s="49">
        <v>10.03</v>
      </c>
      <c r="D185" s="49">
        <v>14.88</v>
      </c>
      <c r="E185" s="52">
        <v>438.32</v>
      </c>
      <c r="F185" s="49">
        <v>9.34</v>
      </c>
      <c r="G185" s="49">
        <v>44.13</v>
      </c>
      <c r="H185" s="92">
        <v>0.0014664814814814827</v>
      </c>
      <c r="I185" s="46">
        <v>0.0019898148148148154</v>
      </c>
      <c r="J185" s="49">
        <f aca="true" t="shared" si="13" ref="J185:J201">J186-(J$202-J$152)/50</f>
        <v>34.60800000000005</v>
      </c>
      <c r="K185" s="70">
        <v>0.0007634259259259264</v>
      </c>
      <c r="Q185" s="49">
        <v>12.35</v>
      </c>
      <c r="S185" s="49">
        <v>63.19</v>
      </c>
    </row>
    <row r="186" spans="1:19" s="6" customFormat="1" ht="11.25">
      <c r="A186" s="59" t="s">
        <v>193</v>
      </c>
      <c r="B186" s="49">
        <v>7.26</v>
      </c>
      <c r="C186" s="49">
        <v>10.06</v>
      </c>
      <c r="D186" s="49">
        <v>14.91</v>
      </c>
      <c r="E186" s="52">
        <v>436.36</v>
      </c>
      <c r="F186" s="49">
        <v>9.29</v>
      </c>
      <c r="G186" s="49">
        <v>43.82</v>
      </c>
      <c r="H186" s="92">
        <v>0.001470277777777779</v>
      </c>
      <c r="I186" s="46">
        <v>0.001994907407407408</v>
      </c>
      <c r="J186" s="49">
        <f t="shared" si="13"/>
        <v>34.664000000000044</v>
      </c>
      <c r="K186" s="70">
        <v>0.0007646296296296301</v>
      </c>
      <c r="Q186" s="49">
        <v>12.39</v>
      </c>
      <c r="S186" s="49">
        <v>63.46</v>
      </c>
    </row>
    <row r="187" spans="1:19" s="6" customFormat="1" ht="11.25">
      <c r="A187" s="59" t="s">
        <v>194</v>
      </c>
      <c r="B187" s="49">
        <v>7.28</v>
      </c>
      <c r="C187" s="49">
        <v>10.08</v>
      </c>
      <c r="D187" s="49">
        <v>14.94</v>
      </c>
      <c r="E187" s="52">
        <v>434.4</v>
      </c>
      <c r="F187" s="49">
        <v>9.24</v>
      </c>
      <c r="G187" s="49">
        <v>43.52</v>
      </c>
      <c r="H187" s="92">
        <v>0.0014740740740740751</v>
      </c>
      <c r="I187" s="46">
        <v>0.0020000000000000005</v>
      </c>
      <c r="J187" s="49">
        <f t="shared" si="13"/>
        <v>34.72000000000004</v>
      </c>
      <c r="K187" s="70">
        <v>0.0007658333333333338</v>
      </c>
      <c r="Q187" s="49">
        <v>12.43</v>
      </c>
      <c r="S187" s="49">
        <v>63.74</v>
      </c>
    </row>
    <row r="188" spans="1:19" s="6" customFormat="1" ht="11.25">
      <c r="A188" s="59" t="s">
        <v>195</v>
      </c>
      <c r="B188" s="49">
        <v>7.29</v>
      </c>
      <c r="C188" s="49">
        <v>10.1</v>
      </c>
      <c r="D188" s="49">
        <v>14.97</v>
      </c>
      <c r="E188" s="52">
        <v>432.44</v>
      </c>
      <c r="F188" s="49">
        <v>9.19</v>
      </c>
      <c r="G188" s="49">
        <v>43.22</v>
      </c>
      <c r="H188" s="92">
        <v>0.0014778703703703714</v>
      </c>
      <c r="I188" s="46">
        <v>0.002005092592592593</v>
      </c>
      <c r="J188" s="49">
        <f t="shared" si="13"/>
        <v>34.77600000000004</v>
      </c>
      <c r="K188" s="70">
        <v>0.0007670370370370374</v>
      </c>
      <c r="Q188" s="49">
        <v>12.48</v>
      </c>
      <c r="S188" s="49">
        <v>64.01</v>
      </c>
    </row>
    <row r="189" spans="1:19" s="6" customFormat="1" ht="11.25">
      <c r="A189" s="59" t="s">
        <v>196</v>
      </c>
      <c r="B189" s="49">
        <v>7.31</v>
      </c>
      <c r="C189" s="49">
        <v>10.13</v>
      </c>
      <c r="D189" s="49">
        <v>15</v>
      </c>
      <c r="E189" s="52">
        <v>430.48</v>
      </c>
      <c r="F189" s="49">
        <v>9.14</v>
      </c>
      <c r="G189" s="49">
        <v>42.91</v>
      </c>
      <c r="H189" s="92">
        <v>0.0014816666666666676</v>
      </c>
      <c r="I189" s="46">
        <v>0.0020101851851851856</v>
      </c>
      <c r="J189" s="49">
        <f t="shared" si="13"/>
        <v>34.832000000000036</v>
      </c>
      <c r="K189" s="70">
        <v>0.0007682407407407411</v>
      </c>
      <c r="Q189" s="49">
        <v>12.52</v>
      </c>
      <c r="S189" s="49">
        <v>64.28</v>
      </c>
    </row>
    <row r="190" spans="1:19" s="6" customFormat="1" ht="11.25">
      <c r="A190" s="59" t="s">
        <v>197</v>
      </c>
      <c r="B190" s="49">
        <v>7.32</v>
      </c>
      <c r="C190" s="49">
        <v>10.15</v>
      </c>
      <c r="D190" s="49">
        <v>15.04</v>
      </c>
      <c r="E190" s="52">
        <v>428.52</v>
      </c>
      <c r="F190" s="49">
        <v>9.1</v>
      </c>
      <c r="G190" s="49">
        <v>42.61</v>
      </c>
      <c r="H190" s="92">
        <v>0.0014854629629629638</v>
      </c>
      <c r="I190" s="46">
        <v>0.002015277777777778</v>
      </c>
      <c r="J190" s="49">
        <f t="shared" si="13"/>
        <v>34.888000000000034</v>
      </c>
      <c r="K190" s="70">
        <v>0.0007694444444444448</v>
      </c>
      <c r="Q190" s="49">
        <v>12.56</v>
      </c>
      <c r="S190" s="49">
        <v>64.56</v>
      </c>
    </row>
    <row r="191" spans="1:19" s="6" customFormat="1" ht="11.25">
      <c r="A191" s="59" t="s">
        <v>198</v>
      </c>
      <c r="B191" s="49">
        <v>7.34</v>
      </c>
      <c r="C191" s="49">
        <v>10.18</v>
      </c>
      <c r="D191" s="49">
        <v>15.07</v>
      </c>
      <c r="E191" s="52">
        <v>426.56</v>
      </c>
      <c r="F191" s="49">
        <v>9.05</v>
      </c>
      <c r="G191" s="49">
        <v>42.3</v>
      </c>
      <c r="H191" s="92">
        <v>0.00148925925925926</v>
      </c>
      <c r="I191" s="46">
        <v>0.0020203703703703707</v>
      </c>
      <c r="J191" s="49">
        <f t="shared" si="13"/>
        <v>34.94400000000003</v>
      </c>
      <c r="K191" s="70">
        <v>0.0007706481481481485</v>
      </c>
      <c r="Q191" s="49">
        <v>12.6</v>
      </c>
      <c r="S191" s="49">
        <v>64.83</v>
      </c>
    </row>
    <row r="192" spans="1:19" s="6" customFormat="1" ht="11.25">
      <c r="A192" s="59" t="s">
        <v>199</v>
      </c>
      <c r="B192" s="49">
        <v>7.35</v>
      </c>
      <c r="C192" s="49">
        <v>10.2</v>
      </c>
      <c r="D192" s="49">
        <v>15.1</v>
      </c>
      <c r="E192" s="52">
        <v>424.6</v>
      </c>
      <c r="F192" s="49">
        <v>9</v>
      </c>
      <c r="G192" s="49">
        <v>42</v>
      </c>
      <c r="H192" s="92">
        <v>0.0014930555555555563</v>
      </c>
      <c r="I192" s="46">
        <v>0.0020254629629629633</v>
      </c>
      <c r="J192" s="49">
        <f t="shared" si="13"/>
        <v>35.00000000000003</v>
      </c>
      <c r="K192" s="70">
        <v>0.0007718518518518521</v>
      </c>
      <c r="Q192" s="49">
        <v>12.65</v>
      </c>
      <c r="S192" s="49">
        <v>65.1</v>
      </c>
    </row>
    <row r="193" spans="1:19" s="6" customFormat="1" ht="11.25">
      <c r="A193" s="59" t="s">
        <v>200</v>
      </c>
      <c r="B193" s="49">
        <v>7.37</v>
      </c>
      <c r="C193" s="49">
        <v>10.22</v>
      </c>
      <c r="D193" s="49">
        <v>15.13</v>
      </c>
      <c r="E193" s="52">
        <v>422.64</v>
      </c>
      <c r="F193" s="49">
        <v>8.95</v>
      </c>
      <c r="G193" s="49">
        <v>41.7</v>
      </c>
      <c r="H193" s="92">
        <v>0.0014968518518518525</v>
      </c>
      <c r="I193" s="46">
        <v>0.002030555555555556</v>
      </c>
      <c r="J193" s="49">
        <f t="shared" si="13"/>
        <v>35.056000000000026</v>
      </c>
      <c r="K193" s="70">
        <v>0.0007730555555555558</v>
      </c>
      <c r="Q193" s="49">
        <v>12.69</v>
      </c>
      <c r="S193" s="49">
        <v>65.38</v>
      </c>
    </row>
    <row r="194" spans="1:19" s="6" customFormat="1" ht="11.25">
      <c r="A194" s="59" t="s">
        <v>201</v>
      </c>
      <c r="B194" s="49">
        <v>7.38</v>
      </c>
      <c r="C194" s="49">
        <v>10.25</v>
      </c>
      <c r="D194" s="49">
        <v>15.16</v>
      </c>
      <c r="E194" s="52">
        <v>420.68</v>
      </c>
      <c r="F194" s="49">
        <v>8.9</v>
      </c>
      <c r="G194" s="49">
        <v>41.39</v>
      </c>
      <c r="H194" s="92">
        <v>0.0015006481481481487</v>
      </c>
      <c r="I194" s="46">
        <v>0.0020356481481481484</v>
      </c>
      <c r="J194" s="49">
        <f t="shared" si="13"/>
        <v>35.11200000000002</v>
      </c>
      <c r="K194" s="70">
        <v>0.0007742592592592595</v>
      </c>
      <c r="Q194" s="49">
        <v>12.73</v>
      </c>
      <c r="S194" s="49">
        <v>65.65</v>
      </c>
    </row>
    <row r="195" spans="1:19" s="6" customFormat="1" ht="11.25">
      <c r="A195" s="59" t="s">
        <v>202</v>
      </c>
      <c r="B195" s="49">
        <v>7.4</v>
      </c>
      <c r="C195" s="49">
        <v>10.27</v>
      </c>
      <c r="D195" s="49">
        <v>15.19</v>
      </c>
      <c r="E195" s="52">
        <v>418.72</v>
      </c>
      <c r="F195" s="49">
        <v>8.86</v>
      </c>
      <c r="G195" s="49">
        <v>41.09</v>
      </c>
      <c r="H195" s="92">
        <v>0.001504444444444445</v>
      </c>
      <c r="I195" s="46">
        <v>0.002040740740740741</v>
      </c>
      <c r="J195" s="49">
        <f t="shared" si="13"/>
        <v>35.16800000000002</v>
      </c>
      <c r="K195" s="70">
        <v>0.0007754629629629631</v>
      </c>
      <c r="Q195" s="49">
        <v>12.78</v>
      </c>
      <c r="S195" s="49">
        <v>65.92</v>
      </c>
    </row>
    <row r="196" spans="1:19" s="6" customFormat="1" ht="11.25">
      <c r="A196" s="59" t="s">
        <v>203</v>
      </c>
      <c r="B196" s="49">
        <v>7.41</v>
      </c>
      <c r="C196" s="49">
        <v>10.3</v>
      </c>
      <c r="D196" s="49">
        <v>15.22</v>
      </c>
      <c r="E196" s="52">
        <v>416.76</v>
      </c>
      <c r="F196" s="49">
        <v>8.81</v>
      </c>
      <c r="G196" s="49">
        <v>40.78</v>
      </c>
      <c r="H196" s="92">
        <v>0.0015082407407407412</v>
      </c>
      <c r="I196" s="46">
        <v>0.0020458333333333335</v>
      </c>
      <c r="J196" s="49">
        <f t="shared" si="13"/>
        <v>35.22400000000002</v>
      </c>
      <c r="K196" s="70">
        <v>0.0007766666666666668</v>
      </c>
      <c r="Q196" s="49">
        <v>12.82</v>
      </c>
      <c r="S196" s="49">
        <v>66.2</v>
      </c>
    </row>
    <row r="197" spans="1:19" s="6" customFormat="1" ht="11.25">
      <c r="A197" s="59" t="s">
        <v>204</v>
      </c>
      <c r="B197" s="49">
        <v>7.43</v>
      </c>
      <c r="C197" s="49">
        <v>10.32</v>
      </c>
      <c r="D197" s="49">
        <v>15.25</v>
      </c>
      <c r="E197" s="52">
        <v>414.8</v>
      </c>
      <c r="F197" s="49">
        <v>8.76</v>
      </c>
      <c r="G197" s="49">
        <v>40.48</v>
      </c>
      <c r="H197" s="92">
        <v>0.0015120370370370374</v>
      </c>
      <c r="I197" s="46">
        <v>0.002050925925925926</v>
      </c>
      <c r="J197" s="49">
        <f t="shared" si="13"/>
        <v>35.280000000000015</v>
      </c>
      <c r="K197" s="70">
        <v>0.0007778703703703705</v>
      </c>
      <c r="Q197" s="49">
        <v>12.86</v>
      </c>
      <c r="S197" s="49">
        <v>66.47</v>
      </c>
    </row>
    <row r="198" spans="1:19" s="6" customFormat="1" ht="11.25">
      <c r="A198" s="59" t="s">
        <v>205</v>
      </c>
      <c r="B198" s="49">
        <v>7.44</v>
      </c>
      <c r="C198" s="49">
        <v>10.34</v>
      </c>
      <c r="D198" s="49">
        <v>15.29</v>
      </c>
      <c r="E198" s="52">
        <v>412.84</v>
      </c>
      <c r="F198" s="49">
        <v>8.71</v>
      </c>
      <c r="G198" s="49">
        <v>40.18</v>
      </c>
      <c r="H198" s="92">
        <v>0.0015158333333333337</v>
      </c>
      <c r="I198" s="46">
        <v>0.0020560185185185187</v>
      </c>
      <c r="J198" s="49">
        <f t="shared" si="13"/>
        <v>35.33600000000001</v>
      </c>
      <c r="K198" s="70">
        <v>0.0007790740740740742</v>
      </c>
      <c r="Q198" s="49">
        <v>12.91</v>
      </c>
      <c r="S198" s="49">
        <v>66.75</v>
      </c>
    </row>
    <row r="199" spans="1:19" s="6" customFormat="1" ht="11.25">
      <c r="A199" s="59" t="s">
        <v>206</v>
      </c>
      <c r="B199" s="49">
        <v>7.46</v>
      </c>
      <c r="C199" s="49">
        <v>10.37</v>
      </c>
      <c r="D199" s="49">
        <v>15.32</v>
      </c>
      <c r="E199" s="52">
        <v>410.88</v>
      </c>
      <c r="F199" s="49">
        <v>8.66</v>
      </c>
      <c r="G199" s="49">
        <v>39.87</v>
      </c>
      <c r="H199" s="92">
        <v>0.0015196296296296299</v>
      </c>
      <c r="I199" s="46">
        <v>0.002061111111111111</v>
      </c>
      <c r="J199" s="49">
        <f t="shared" si="13"/>
        <v>35.39200000000001</v>
      </c>
      <c r="K199" s="70">
        <v>0.0007802777777777778</v>
      </c>
      <c r="Q199" s="49">
        <v>12.95</v>
      </c>
      <c r="S199" s="49">
        <v>67.02</v>
      </c>
    </row>
    <row r="200" spans="1:19" s="6" customFormat="1" ht="11.25">
      <c r="A200" s="59" t="s">
        <v>207</v>
      </c>
      <c r="B200" s="49">
        <v>7.47</v>
      </c>
      <c r="C200" s="49">
        <v>10.39</v>
      </c>
      <c r="D200" s="49">
        <v>15.35</v>
      </c>
      <c r="E200" s="52">
        <v>408.92</v>
      </c>
      <c r="F200" s="49">
        <v>8.62</v>
      </c>
      <c r="G200" s="49">
        <v>39.57</v>
      </c>
      <c r="H200" s="92">
        <v>0.0015234259259259261</v>
      </c>
      <c r="I200" s="46">
        <v>0.0020662037037037038</v>
      </c>
      <c r="J200" s="49">
        <f t="shared" si="13"/>
        <v>35.44800000000001</v>
      </c>
      <c r="K200" s="70">
        <v>0.0007814814814814815</v>
      </c>
      <c r="Q200" s="49">
        <v>12.99</v>
      </c>
      <c r="S200" s="49">
        <v>67.29</v>
      </c>
    </row>
    <row r="201" spans="1:19" s="6" customFormat="1" ht="11.25">
      <c r="A201" s="59" t="s">
        <v>208</v>
      </c>
      <c r="B201" s="49">
        <v>7.49</v>
      </c>
      <c r="C201" s="49">
        <v>10.42</v>
      </c>
      <c r="D201" s="49">
        <v>15.38</v>
      </c>
      <c r="E201" s="52">
        <v>406.96</v>
      </c>
      <c r="F201" s="49">
        <v>8.57</v>
      </c>
      <c r="G201" s="49">
        <v>39.26</v>
      </c>
      <c r="H201" s="92">
        <v>0.0015272222222222223</v>
      </c>
      <c r="I201" s="46">
        <v>0.0020712962962962963</v>
      </c>
      <c r="J201" s="49">
        <f t="shared" si="13"/>
        <v>35.504000000000005</v>
      </c>
      <c r="K201" s="70">
        <v>0.0007826851851851852</v>
      </c>
      <c r="Q201" s="49">
        <v>13.04</v>
      </c>
      <c r="S201" s="49">
        <v>67.57</v>
      </c>
    </row>
    <row r="202" spans="1:19" s="6" customFormat="1" ht="11.25">
      <c r="A202" s="59" t="s">
        <v>209</v>
      </c>
      <c r="B202" s="48">
        <v>7.5</v>
      </c>
      <c r="C202" s="48">
        <v>10.44</v>
      </c>
      <c r="D202" s="48">
        <v>15.41</v>
      </c>
      <c r="E202" s="51">
        <v>405</v>
      </c>
      <c r="F202" s="48">
        <v>8.52</v>
      </c>
      <c r="G202" s="48">
        <v>38.96</v>
      </c>
      <c r="H202" s="91">
        <v>0.0015310185185185186</v>
      </c>
      <c r="I202" s="45">
        <v>0.002076388888888889</v>
      </c>
      <c r="J202" s="48">
        <v>35.56</v>
      </c>
      <c r="K202" s="70">
        <v>0.0007838888888888889</v>
      </c>
      <c r="Q202" s="48">
        <v>13.08</v>
      </c>
      <c r="S202" s="48">
        <v>67.84</v>
      </c>
    </row>
    <row r="203" spans="1:19" s="6" customFormat="1" ht="11.25">
      <c r="A203" s="59" t="s">
        <v>210</v>
      </c>
      <c r="B203" s="49">
        <v>7.52</v>
      </c>
      <c r="C203" s="49">
        <v>10.47</v>
      </c>
      <c r="D203" s="49">
        <v>15.44</v>
      </c>
      <c r="E203" s="52">
        <v>402.84</v>
      </c>
      <c r="F203" s="49">
        <v>8.47</v>
      </c>
      <c r="G203" s="49">
        <v>38.63</v>
      </c>
      <c r="H203" s="92">
        <v>0.0015356574074074079</v>
      </c>
      <c r="I203" s="46">
        <v>0.002081990740740749</v>
      </c>
      <c r="J203" s="49">
        <f aca="true" t="shared" si="14" ref="J203:J234">J204-(J$252-J$202)/50</f>
        <v>35.62160000000007</v>
      </c>
      <c r="K203" s="70">
        <v>0.0007850925925925925</v>
      </c>
      <c r="Q203" s="49">
        <v>13.12</v>
      </c>
      <c r="S203" s="49">
        <v>68.08</v>
      </c>
    </row>
    <row r="204" spans="1:19" s="6" customFormat="1" ht="11.25">
      <c r="A204" s="59" t="s">
        <v>211</v>
      </c>
      <c r="B204" s="49">
        <v>7.53</v>
      </c>
      <c r="C204" s="49">
        <v>10.49</v>
      </c>
      <c r="D204" s="49">
        <v>15.48</v>
      </c>
      <c r="E204" s="52">
        <v>400.68</v>
      </c>
      <c r="F204" s="49">
        <v>8.41</v>
      </c>
      <c r="G204" s="49">
        <v>38.29</v>
      </c>
      <c r="H204" s="92">
        <v>0.0015402962962962968</v>
      </c>
      <c r="I204" s="46">
        <v>0.0020875925925926005</v>
      </c>
      <c r="J204" s="49">
        <f t="shared" si="14"/>
        <v>35.68320000000007</v>
      </c>
      <c r="K204" s="70">
        <v>0.0007862962962962962</v>
      </c>
      <c r="Q204" s="49">
        <v>13.16</v>
      </c>
      <c r="S204" s="49">
        <v>68.33</v>
      </c>
    </row>
    <row r="205" spans="1:19" s="6" customFormat="1" ht="11.25">
      <c r="A205" s="59" t="s">
        <v>212</v>
      </c>
      <c r="B205" s="49">
        <v>7.55</v>
      </c>
      <c r="C205" s="49">
        <v>10.52</v>
      </c>
      <c r="D205" s="49">
        <v>15.51</v>
      </c>
      <c r="E205" s="52">
        <v>398.52</v>
      </c>
      <c r="F205" s="49">
        <v>8.36</v>
      </c>
      <c r="G205" s="49">
        <v>37.96</v>
      </c>
      <c r="H205" s="92">
        <v>0.0015449351851851856</v>
      </c>
      <c r="I205" s="46">
        <v>0.002093194444444452</v>
      </c>
      <c r="J205" s="49">
        <f t="shared" si="14"/>
        <v>35.74480000000007</v>
      </c>
      <c r="K205" s="69">
        <v>0.0007874999999999999</v>
      </c>
      <c r="Q205" s="49">
        <v>13.2</v>
      </c>
      <c r="S205" s="49">
        <v>68.57</v>
      </c>
    </row>
    <row r="206" spans="1:19" s="6" customFormat="1" ht="11.25">
      <c r="A206" s="59" t="s">
        <v>213</v>
      </c>
      <c r="B206" s="49">
        <v>7.56</v>
      </c>
      <c r="C206" s="49">
        <v>10.55</v>
      </c>
      <c r="D206" s="49">
        <v>15.55</v>
      </c>
      <c r="E206" s="52">
        <v>396.36</v>
      </c>
      <c r="F206" s="49">
        <v>8.31</v>
      </c>
      <c r="G206" s="49">
        <v>37.62</v>
      </c>
      <c r="H206" s="92">
        <v>0.0015495740740740745</v>
      </c>
      <c r="I206" s="46">
        <v>0.002098796296296304</v>
      </c>
      <c r="J206" s="49">
        <f t="shared" si="14"/>
        <v>35.80640000000007</v>
      </c>
      <c r="K206" s="70">
        <v>0.0007888240740740751</v>
      </c>
      <c r="Q206" s="49">
        <v>13.23</v>
      </c>
      <c r="S206" s="49">
        <v>68.81</v>
      </c>
    </row>
    <row r="207" spans="1:19" s="6" customFormat="1" ht="11.25">
      <c r="A207" s="59" t="s">
        <v>214</v>
      </c>
      <c r="B207" s="49">
        <v>7.58</v>
      </c>
      <c r="C207" s="49">
        <v>10.57</v>
      </c>
      <c r="D207" s="49">
        <v>15.58</v>
      </c>
      <c r="E207" s="52">
        <v>394.2</v>
      </c>
      <c r="F207" s="49">
        <v>8.26</v>
      </c>
      <c r="G207" s="49">
        <v>37.29</v>
      </c>
      <c r="H207" s="92">
        <v>0.0015542129629629634</v>
      </c>
      <c r="I207" s="46">
        <v>0.0021043981481481556</v>
      </c>
      <c r="J207" s="49">
        <f t="shared" si="14"/>
        <v>35.868000000000066</v>
      </c>
      <c r="K207" s="70">
        <v>0.0007901481481481492</v>
      </c>
      <c r="Q207" s="49">
        <v>13.27</v>
      </c>
      <c r="S207" s="49">
        <v>69.06</v>
      </c>
    </row>
    <row r="208" spans="1:19" s="6" customFormat="1" ht="11.25">
      <c r="A208" s="59" t="s">
        <v>215</v>
      </c>
      <c r="B208" s="49">
        <v>7.6</v>
      </c>
      <c r="C208" s="49">
        <v>10.6</v>
      </c>
      <c r="D208" s="49">
        <v>15.62</v>
      </c>
      <c r="E208" s="52">
        <v>392.04</v>
      </c>
      <c r="F208" s="49">
        <v>8.2</v>
      </c>
      <c r="G208" s="49">
        <v>36.95</v>
      </c>
      <c r="H208" s="92">
        <v>0.0015588518518518523</v>
      </c>
      <c r="I208" s="46">
        <v>0.0021100000000000073</v>
      </c>
      <c r="J208" s="49">
        <f t="shared" si="14"/>
        <v>35.929600000000065</v>
      </c>
      <c r="K208" s="70">
        <v>0.0007914722222222232</v>
      </c>
      <c r="Q208" s="49">
        <v>13.31</v>
      </c>
      <c r="S208" s="49">
        <v>69.3</v>
      </c>
    </row>
    <row r="209" spans="1:19" s="6" customFormat="1" ht="11.25">
      <c r="A209" s="59" t="s">
        <v>216</v>
      </c>
      <c r="B209" s="49">
        <v>7.61</v>
      </c>
      <c r="C209" s="49">
        <v>10.62</v>
      </c>
      <c r="D209" s="49">
        <v>15.65</v>
      </c>
      <c r="E209" s="52">
        <v>389.88</v>
      </c>
      <c r="F209" s="49">
        <v>8.15</v>
      </c>
      <c r="G209" s="49">
        <v>36.62</v>
      </c>
      <c r="H209" s="92">
        <v>0.0015634907407407412</v>
      </c>
      <c r="I209" s="46">
        <v>0.002115601851851859</v>
      </c>
      <c r="J209" s="49">
        <f t="shared" si="14"/>
        <v>35.99120000000006</v>
      </c>
      <c r="K209" s="70">
        <v>0.0007927962962962973</v>
      </c>
      <c r="Q209" s="49">
        <v>13.35</v>
      </c>
      <c r="S209" s="49">
        <v>69.54</v>
      </c>
    </row>
    <row r="210" spans="1:19" s="6" customFormat="1" ht="11.25">
      <c r="A210" s="59" t="s">
        <v>217</v>
      </c>
      <c r="B210" s="49">
        <v>7.63</v>
      </c>
      <c r="C210" s="49">
        <v>10.65</v>
      </c>
      <c r="D210" s="49">
        <v>15.69</v>
      </c>
      <c r="E210" s="52">
        <v>387.72</v>
      </c>
      <c r="F210" s="49">
        <v>8.1</v>
      </c>
      <c r="G210" s="49">
        <v>36.28</v>
      </c>
      <c r="H210" s="92">
        <v>0.00156812962962963</v>
      </c>
      <c r="I210" s="46">
        <v>0.0021212037037037106</v>
      </c>
      <c r="J210" s="49">
        <f t="shared" si="14"/>
        <v>36.05280000000006</v>
      </c>
      <c r="K210" s="70">
        <v>0.0007941203703703714</v>
      </c>
      <c r="Q210" s="49">
        <v>13.39</v>
      </c>
      <c r="S210" s="49">
        <v>69.79</v>
      </c>
    </row>
    <row r="211" spans="1:19" s="6" customFormat="1" ht="11.25">
      <c r="A211" s="59" t="s">
        <v>218</v>
      </c>
      <c r="B211" s="49">
        <v>7.65</v>
      </c>
      <c r="C211" s="49">
        <v>10.68</v>
      </c>
      <c r="D211" s="49">
        <v>15.72</v>
      </c>
      <c r="E211" s="52">
        <v>385.56</v>
      </c>
      <c r="F211" s="49">
        <v>8.04</v>
      </c>
      <c r="G211" s="49">
        <v>35.95</v>
      </c>
      <c r="H211" s="92">
        <v>0.001572768518518519</v>
      </c>
      <c r="I211" s="46">
        <v>0.0021268055555555623</v>
      </c>
      <c r="J211" s="49">
        <f t="shared" si="14"/>
        <v>36.11440000000006</v>
      </c>
      <c r="K211" s="70">
        <v>0.0007954444444444454</v>
      </c>
      <c r="Q211" s="49">
        <v>13.43</v>
      </c>
      <c r="S211" s="49">
        <v>70.03</v>
      </c>
    </row>
    <row r="212" spans="1:19" s="6" customFormat="1" ht="11.25">
      <c r="A212" s="59" t="s">
        <v>219</v>
      </c>
      <c r="B212" s="49">
        <v>7.66</v>
      </c>
      <c r="C212" s="49">
        <v>10.7</v>
      </c>
      <c r="D212" s="49">
        <v>15.75</v>
      </c>
      <c r="E212" s="52">
        <v>383.4</v>
      </c>
      <c r="F212" s="49">
        <v>7.99</v>
      </c>
      <c r="G212" s="49">
        <v>35.62</v>
      </c>
      <c r="H212" s="92">
        <v>0.0015774074074074078</v>
      </c>
      <c r="I212" s="46">
        <v>0.002132407407407414</v>
      </c>
      <c r="J212" s="49">
        <f t="shared" si="14"/>
        <v>36.17600000000006</v>
      </c>
      <c r="K212" s="70">
        <v>0.0007967685185185195</v>
      </c>
      <c r="Q212" s="49">
        <v>13.46</v>
      </c>
      <c r="S212" s="49">
        <v>70.27</v>
      </c>
    </row>
    <row r="213" spans="1:19" s="6" customFormat="1" ht="11.25">
      <c r="A213" s="59" t="s">
        <v>220</v>
      </c>
      <c r="B213" s="49">
        <v>7.68</v>
      </c>
      <c r="C213" s="49">
        <v>10.73</v>
      </c>
      <c r="D213" s="49">
        <v>15.79</v>
      </c>
      <c r="E213" s="52">
        <v>381.24</v>
      </c>
      <c r="F213" s="49">
        <v>7.94</v>
      </c>
      <c r="G213" s="49">
        <v>35.28</v>
      </c>
      <c r="H213" s="92">
        <v>0.0015820462962962967</v>
      </c>
      <c r="I213" s="46">
        <v>0.0021380092592592657</v>
      </c>
      <c r="J213" s="49">
        <f t="shared" si="14"/>
        <v>36.23760000000006</v>
      </c>
      <c r="K213" s="70">
        <v>0.0007980925925925935</v>
      </c>
      <c r="Q213" s="49">
        <v>13.5</v>
      </c>
      <c r="S213" s="49">
        <v>70.52</v>
      </c>
    </row>
    <row r="214" spans="1:19" s="6" customFormat="1" ht="11.25">
      <c r="A214" s="59" t="s">
        <v>221</v>
      </c>
      <c r="B214" s="49">
        <v>7.69</v>
      </c>
      <c r="C214" s="49">
        <v>10.76</v>
      </c>
      <c r="D214" s="49">
        <v>15.82</v>
      </c>
      <c r="E214" s="52">
        <v>379.08</v>
      </c>
      <c r="F214" s="49">
        <v>7.89</v>
      </c>
      <c r="G214" s="49">
        <v>34.95</v>
      </c>
      <c r="H214" s="92">
        <v>0.0015866851851851856</v>
      </c>
      <c r="I214" s="46">
        <v>0.0021436111111111174</v>
      </c>
      <c r="J214" s="49">
        <f t="shared" si="14"/>
        <v>36.299200000000056</v>
      </c>
      <c r="K214" s="70">
        <v>0.0007994166666666676</v>
      </c>
      <c r="Q214" s="49">
        <v>13.54</v>
      </c>
      <c r="S214" s="49">
        <v>70.76</v>
      </c>
    </row>
    <row r="215" spans="1:19" s="6" customFormat="1" ht="11.25">
      <c r="A215" s="59" t="s">
        <v>222</v>
      </c>
      <c r="B215" s="49">
        <v>7.71</v>
      </c>
      <c r="C215" s="49">
        <v>10.78</v>
      </c>
      <c r="D215" s="49">
        <v>15.86</v>
      </c>
      <c r="E215" s="52">
        <v>376.92</v>
      </c>
      <c r="F215" s="49">
        <v>7.83</v>
      </c>
      <c r="G215" s="49">
        <v>34.61</v>
      </c>
      <c r="H215" s="92">
        <v>0.0015913240740740744</v>
      </c>
      <c r="I215" s="46">
        <v>0.002149212962962969</v>
      </c>
      <c r="J215" s="49">
        <f t="shared" si="14"/>
        <v>36.360800000000054</v>
      </c>
      <c r="K215" s="70">
        <v>0.0008007407407407416</v>
      </c>
      <c r="Q215" s="49">
        <v>13.58</v>
      </c>
      <c r="S215" s="49">
        <v>71</v>
      </c>
    </row>
    <row r="216" spans="1:19" s="6" customFormat="1" ht="11.25">
      <c r="A216" s="59" t="s">
        <v>223</v>
      </c>
      <c r="B216" s="49">
        <v>7.73</v>
      </c>
      <c r="C216" s="49">
        <v>10.81</v>
      </c>
      <c r="D216" s="49">
        <v>15.89</v>
      </c>
      <c r="E216" s="52">
        <v>374.76</v>
      </c>
      <c r="F216" s="49">
        <v>7.78</v>
      </c>
      <c r="G216" s="49">
        <v>34.28</v>
      </c>
      <c r="H216" s="92">
        <v>0.0015959629629629633</v>
      </c>
      <c r="I216" s="46">
        <v>0.0021548148148148208</v>
      </c>
      <c r="J216" s="49">
        <f t="shared" si="14"/>
        <v>36.42240000000005</v>
      </c>
      <c r="K216" s="70">
        <v>0.0008020648148148157</v>
      </c>
      <c r="Q216" s="49">
        <v>13.62</v>
      </c>
      <c r="S216" s="49">
        <v>71.24</v>
      </c>
    </row>
    <row r="217" spans="1:19" s="6" customFormat="1" ht="11.25">
      <c r="A217" s="59" t="s">
        <v>224</v>
      </c>
      <c r="B217" s="49">
        <v>7.74</v>
      </c>
      <c r="C217" s="49">
        <v>10.84</v>
      </c>
      <c r="D217" s="49">
        <v>15.93</v>
      </c>
      <c r="E217" s="52">
        <v>372.6</v>
      </c>
      <c r="F217" s="49">
        <v>7.73</v>
      </c>
      <c r="G217" s="49">
        <v>33.94</v>
      </c>
      <c r="H217" s="92">
        <v>0.0016006018518518522</v>
      </c>
      <c r="I217" s="46">
        <v>0.0021604166666666725</v>
      </c>
      <c r="J217" s="49">
        <f t="shared" si="14"/>
        <v>36.48400000000005</v>
      </c>
      <c r="K217" s="70">
        <v>0.0008033888888888897</v>
      </c>
      <c r="Q217" s="49">
        <v>13.66</v>
      </c>
      <c r="S217" s="49">
        <v>71.49</v>
      </c>
    </row>
    <row r="218" spans="1:19" s="6" customFormat="1" ht="11.25">
      <c r="A218" s="59" t="s">
        <v>225</v>
      </c>
      <c r="B218" s="49">
        <v>7.76</v>
      </c>
      <c r="C218" s="49">
        <v>10.86</v>
      </c>
      <c r="D218" s="49">
        <v>15.96</v>
      </c>
      <c r="E218" s="52">
        <v>370.44</v>
      </c>
      <c r="F218" s="49">
        <v>7.68</v>
      </c>
      <c r="G218" s="49">
        <v>33.61</v>
      </c>
      <c r="H218" s="92">
        <v>0.001605240740740741</v>
      </c>
      <c r="I218" s="46">
        <v>0.002166018518518524</v>
      </c>
      <c r="J218" s="49">
        <f t="shared" si="14"/>
        <v>36.54560000000005</v>
      </c>
      <c r="K218" s="70">
        <v>0.0008047129629629638</v>
      </c>
      <c r="Q218" s="49">
        <v>13.69</v>
      </c>
      <c r="S218" s="49">
        <v>71.73</v>
      </c>
    </row>
    <row r="219" spans="1:19" s="6" customFormat="1" ht="11.25">
      <c r="A219" s="59" t="s">
        <v>226</v>
      </c>
      <c r="B219" s="49">
        <v>7.78</v>
      </c>
      <c r="C219" s="49">
        <v>10.89</v>
      </c>
      <c r="D219" s="49">
        <v>15.99</v>
      </c>
      <c r="E219" s="52">
        <v>368.28</v>
      </c>
      <c r="F219" s="49">
        <v>7.62</v>
      </c>
      <c r="G219" s="49">
        <v>33.28</v>
      </c>
      <c r="H219" s="92">
        <v>0.00160987962962963</v>
      </c>
      <c r="I219" s="46">
        <v>0.002171620370370376</v>
      </c>
      <c r="J219" s="49">
        <f t="shared" si="14"/>
        <v>36.60720000000005</v>
      </c>
      <c r="K219" s="70">
        <v>0.0008060370370370378</v>
      </c>
      <c r="Q219" s="49">
        <v>13.73</v>
      </c>
      <c r="S219" s="49">
        <v>71.97</v>
      </c>
    </row>
    <row r="220" spans="1:19" s="6" customFormat="1" ht="11.25">
      <c r="A220" s="59" t="s">
        <v>227</v>
      </c>
      <c r="B220" s="49">
        <v>7.79</v>
      </c>
      <c r="C220" s="49">
        <v>10.92</v>
      </c>
      <c r="D220" s="49">
        <v>16.03</v>
      </c>
      <c r="E220" s="52">
        <v>366.12</v>
      </c>
      <c r="F220" s="49">
        <v>7.57</v>
      </c>
      <c r="G220" s="49">
        <v>32.94</v>
      </c>
      <c r="H220" s="92">
        <v>0.0016145185185185188</v>
      </c>
      <c r="I220" s="46">
        <v>0.0021772222222222275</v>
      </c>
      <c r="J220" s="49">
        <f t="shared" si="14"/>
        <v>36.66880000000005</v>
      </c>
      <c r="K220" s="70">
        <v>0.0008073611111111119</v>
      </c>
      <c r="Q220" s="49">
        <v>13.77</v>
      </c>
      <c r="S220" s="49">
        <v>72.22</v>
      </c>
    </row>
    <row r="221" spans="1:19" s="6" customFormat="1" ht="11.25">
      <c r="A221" s="59" t="s">
        <v>228</v>
      </c>
      <c r="B221" s="49">
        <v>7.81</v>
      </c>
      <c r="C221" s="49">
        <v>10.94</v>
      </c>
      <c r="D221" s="49">
        <v>16.06</v>
      </c>
      <c r="E221" s="52">
        <v>363.96</v>
      </c>
      <c r="F221" s="49">
        <v>7.52</v>
      </c>
      <c r="G221" s="49">
        <v>32.61</v>
      </c>
      <c r="H221" s="92">
        <v>0.0016191574074074077</v>
      </c>
      <c r="I221" s="46">
        <v>0.002182824074074079</v>
      </c>
      <c r="J221" s="49">
        <f t="shared" si="14"/>
        <v>36.730400000000046</v>
      </c>
      <c r="K221" s="70">
        <v>0.0008086851851851859</v>
      </c>
      <c r="Q221" s="49">
        <v>13.81</v>
      </c>
      <c r="S221" s="49">
        <v>72.46</v>
      </c>
    </row>
    <row r="222" spans="1:19" s="6" customFormat="1" ht="11.25">
      <c r="A222" s="59" t="s">
        <v>229</v>
      </c>
      <c r="B222" s="49">
        <v>7.82</v>
      </c>
      <c r="C222" s="49">
        <v>10.97</v>
      </c>
      <c r="D222" s="49">
        <v>16.1</v>
      </c>
      <c r="E222" s="52">
        <v>361.8</v>
      </c>
      <c r="F222" s="49">
        <v>7.46</v>
      </c>
      <c r="G222" s="49">
        <v>32.27</v>
      </c>
      <c r="H222" s="92">
        <v>0.0016237962962962966</v>
      </c>
      <c r="I222" s="46">
        <v>0.002188425925925931</v>
      </c>
      <c r="J222" s="49">
        <f t="shared" si="14"/>
        <v>36.792000000000044</v>
      </c>
      <c r="K222" s="70">
        <v>0.00081000925925926</v>
      </c>
      <c r="Q222" s="49">
        <v>13.85</v>
      </c>
      <c r="S222" s="49">
        <v>72.7</v>
      </c>
    </row>
    <row r="223" spans="1:19" s="6" customFormat="1" ht="11.25">
      <c r="A223" s="59" t="s">
        <v>230</v>
      </c>
      <c r="B223" s="49">
        <v>7.84</v>
      </c>
      <c r="C223" s="49">
        <v>10.99</v>
      </c>
      <c r="D223" s="49">
        <v>16.13</v>
      </c>
      <c r="E223" s="52">
        <v>359.64</v>
      </c>
      <c r="F223" s="49">
        <v>7.41</v>
      </c>
      <c r="G223" s="49">
        <v>31.94</v>
      </c>
      <c r="H223" s="92">
        <v>0.0016284351851851855</v>
      </c>
      <c r="I223" s="46">
        <v>0.0021940277777777826</v>
      </c>
      <c r="J223" s="49">
        <f t="shared" si="14"/>
        <v>36.85360000000004</v>
      </c>
      <c r="K223" s="70">
        <v>0.000811333333333334</v>
      </c>
      <c r="Q223" s="49">
        <v>13.89</v>
      </c>
      <c r="S223" s="49">
        <v>72.95</v>
      </c>
    </row>
    <row r="224" spans="1:19" s="6" customFormat="1" ht="11.25">
      <c r="A224" s="59" t="s">
        <v>231</v>
      </c>
      <c r="B224" s="49">
        <v>7.86</v>
      </c>
      <c r="C224" s="49">
        <v>11.02</v>
      </c>
      <c r="D224" s="49">
        <v>16.17</v>
      </c>
      <c r="E224" s="52">
        <v>357.48</v>
      </c>
      <c r="F224" s="49">
        <v>7.36</v>
      </c>
      <c r="G224" s="49">
        <v>31.6</v>
      </c>
      <c r="H224" s="92">
        <v>0.0016330740740740743</v>
      </c>
      <c r="I224" s="46">
        <v>0.0021996296296296343</v>
      </c>
      <c r="J224" s="49">
        <f t="shared" si="14"/>
        <v>36.91520000000004</v>
      </c>
      <c r="K224" s="70">
        <v>0.0008126574074074081</v>
      </c>
      <c r="Q224" s="49">
        <v>13.92</v>
      </c>
      <c r="S224" s="49">
        <v>73.19</v>
      </c>
    </row>
    <row r="225" spans="1:19" s="6" customFormat="1" ht="11.25">
      <c r="A225" s="59" t="s">
        <v>232</v>
      </c>
      <c r="B225" s="49">
        <v>7.87</v>
      </c>
      <c r="C225" s="49">
        <v>11.05</v>
      </c>
      <c r="D225" s="49">
        <v>16.2</v>
      </c>
      <c r="E225" s="52">
        <v>355.32</v>
      </c>
      <c r="F225" s="49">
        <v>7.31</v>
      </c>
      <c r="G225" s="49">
        <v>31.27</v>
      </c>
      <c r="H225" s="92">
        <v>0.0016377129629629632</v>
      </c>
      <c r="I225" s="46">
        <v>0.002205231481481486</v>
      </c>
      <c r="J225" s="49">
        <f t="shared" si="14"/>
        <v>36.97680000000004</v>
      </c>
      <c r="K225" s="70">
        <v>0.0008139814814814822</v>
      </c>
      <c r="Q225" s="49">
        <v>13.96</v>
      </c>
      <c r="S225" s="49">
        <v>73.43</v>
      </c>
    </row>
    <row r="226" spans="1:19" s="6" customFormat="1" ht="11.25">
      <c r="A226" s="59" t="s">
        <v>233</v>
      </c>
      <c r="B226" s="49">
        <v>7.89</v>
      </c>
      <c r="C226" s="49">
        <v>11.07</v>
      </c>
      <c r="D226" s="49">
        <v>16.24</v>
      </c>
      <c r="E226" s="52">
        <v>353.16</v>
      </c>
      <c r="F226" s="49">
        <v>7.25</v>
      </c>
      <c r="G226" s="49">
        <v>30.93</v>
      </c>
      <c r="H226" s="92">
        <v>0.001642351851851852</v>
      </c>
      <c r="I226" s="46">
        <v>0.0022108333333333377</v>
      </c>
      <c r="J226" s="49">
        <f t="shared" si="14"/>
        <v>37.03840000000004</v>
      </c>
      <c r="K226" s="70">
        <v>0.0008153055555555562</v>
      </c>
      <c r="Q226" s="49">
        <v>14</v>
      </c>
      <c r="S226" s="49">
        <v>73.68</v>
      </c>
    </row>
    <row r="227" spans="1:19" s="6" customFormat="1" ht="11.25">
      <c r="A227" s="59" t="s">
        <v>234</v>
      </c>
      <c r="B227" s="49">
        <v>7.91</v>
      </c>
      <c r="C227" s="49">
        <v>11.1</v>
      </c>
      <c r="D227" s="49">
        <v>16.27</v>
      </c>
      <c r="E227" s="52">
        <v>351</v>
      </c>
      <c r="F227" s="49">
        <v>7.2</v>
      </c>
      <c r="G227" s="49">
        <v>30.6</v>
      </c>
      <c r="H227" s="92">
        <v>0.001646990740740741</v>
      </c>
      <c r="I227" s="46">
        <v>0.0022164351851851893</v>
      </c>
      <c r="J227" s="49">
        <f t="shared" si="14"/>
        <v>37.10000000000004</v>
      </c>
      <c r="K227" s="70">
        <v>0.0008166296296296303</v>
      </c>
      <c r="Q227" s="49">
        <v>14.04</v>
      </c>
      <c r="S227" s="49">
        <v>73.92</v>
      </c>
    </row>
    <row r="228" spans="1:19" s="6" customFormat="1" ht="11.25">
      <c r="A228" s="59" t="s">
        <v>235</v>
      </c>
      <c r="B228" s="49">
        <v>7.92</v>
      </c>
      <c r="C228" s="49">
        <v>11.13</v>
      </c>
      <c r="D228" s="49">
        <v>16.3</v>
      </c>
      <c r="E228" s="52">
        <v>348.84</v>
      </c>
      <c r="F228" s="49">
        <v>7.15</v>
      </c>
      <c r="G228" s="49">
        <v>30.27</v>
      </c>
      <c r="H228" s="92">
        <v>0.0016516296296296298</v>
      </c>
      <c r="I228" s="46">
        <v>0.002222037037037041</v>
      </c>
      <c r="J228" s="49">
        <f t="shared" si="14"/>
        <v>37.161600000000035</v>
      </c>
      <c r="K228" s="70">
        <v>0.0008179537037037043</v>
      </c>
      <c r="Q228" s="49">
        <v>14.08</v>
      </c>
      <c r="S228" s="49">
        <v>74.16</v>
      </c>
    </row>
    <row r="229" spans="1:19" s="6" customFormat="1" ht="11.25">
      <c r="A229" s="59" t="s">
        <v>236</v>
      </c>
      <c r="B229" s="49">
        <v>7.94</v>
      </c>
      <c r="C229" s="49">
        <v>11.15</v>
      </c>
      <c r="D229" s="49">
        <v>16.34</v>
      </c>
      <c r="E229" s="52">
        <v>346.68</v>
      </c>
      <c r="F229" s="49">
        <v>7.09</v>
      </c>
      <c r="G229" s="49">
        <v>29.93</v>
      </c>
      <c r="H229" s="92">
        <v>0.0016562685185185187</v>
      </c>
      <c r="I229" s="46">
        <v>0.0022276388888888927</v>
      </c>
      <c r="J229" s="49">
        <f t="shared" si="14"/>
        <v>37.223200000000034</v>
      </c>
      <c r="K229" s="70">
        <v>0.0008192777777777784</v>
      </c>
      <c r="Q229" s="49">
        <v>14.12</v>
      </c>
      <c r="S229" s="49">
        <v>74.41</v>
      </c>
    </row>
    <row r="230" spans="1:19" s="6" customFormat="1" ht="11.25">
      <c r="A230" s="59" t="s">
        <v>237</v>
      </c>
      <c r="B230" s="49">
        <v>7.95</v>
      </c>
      <c r="C230" s="49">
        <v>11.18</v>
      </c>
      <c r="D230" s="49">
        <v>16.37</v>
      </c>
      <c r="E230" s="52">
        <v>344.52</v>
      </c>
      <c r="F230" s="49">
        <v>7.04</v>
      </c>
      <c r="G230" s="49">
        <v>29.6</v>
      </c>
      <c r="H230" s="92">
        <v>0.0016609074074074076</v>
      </c>
      <c r="I230" s="46">
        <v>0.0022332407407407444</v>
      </c>
      <c r="J230" s="49">
        <f t="shared" si="14"/>
        <v>37.28480000000003</v>
      </c>
      <c r="K230" s="70">
        <v>0.0008206018518518524</v>
      </c>
      <c r="Q230" s="49">
        <v>14.16</v>
      </c>
      <c r="S230" s="49">
        <v>74.65</v>
      </c>
    </row>
    <row r="231" spans="1:19" s="6" customFormat="1" ht="11.25">
      <c r="A231" s="59" t="s">
        <v>238</v>
      </c>
      <c r="B231" s="49">
        <v>7.97</v>
      </c>
      <c r="C231" s="49">
        <v>11.21</v>
      </c>
      <c r="D231" s="49">
        <v>16.41</v>
      </c>
      <c r="E231" s="52">
        <v>342.36</v>
      </c>
      <c r="F231" s="49">
        <v>6.99</v>
      </c>
      <c r="G231" s="49">
        <v>29.26</v>
      </c>
      <c r="H231" s="92">
        <v>0.0016655462962962965</v>
      </c>
      <c r="I231" s="46">
        <v>0.002238842592592596</v>
      </c>
      <c r="J231" s="49">
        <f t="shared" si="14"/>
        <v>37.34640000000003</v>
      </c>
      <c r="K231" s="70">
        <v>0.0008219259259259265</v>
      </c>
      <c r="Q231" s="49">
        <v>14.19</v>
      </c>
      <c r="S231" s="49">
        <v>74.89</v>
      </c>
    </row>
    <row r="232" spans="1:19" s="6" customFormat="1" ht="11.25">
      <c r="A232" s="59" t="s">
        <v>239</v>
      </c>
      <c r="B232" s="49">
        <v>7.99</v>
      </c>
      <c r="C232" s="49">
        <v>11.23</v>
      </c>
      <c r="D232" s="49">
        <v>16.44</v>
      </c>
      <c r="E232" s="52">
        <v>340.2</v>
      </c>
      <c r="F232" s="49">
        <v>6.94</v>
      </c>
      <c r="G232" s="49">
        <v>28.93</v>
      </c>
      <c r="H232" s="92">
        <v>0.0016701851851851854</v>
      </c>
      <c r="I232" s="46">
        <v>0.0022444444444444478</v>
      </c>
      <c r="J232" s="49">
        <f t="shared" si="14"/>
        <v>37.40800000000003</v>
      </c>
      <c r="K232" s="70">
        <v>0.0008232500000000005</v>
      </c>
      <c r="Q232" s="49">
        <v>14.23</v>
      </c>
      <c r="S232" s="49">
        <v>75.14</v>
      </c>
    </row>
    <row r="233" spans="1:19" s="6" customFormat="1" ht="11.25">
      <c r="A233" s="59" t="s">
        <v>240</v>
      </c>
      <c r="B233" s="49">
        <v>8</v>
      </c>
      <c r="C233" s="49">
        <v>11.26</v>
      </c>
      <c r="D233" s="49">
        <v>16.48</v>
      </c>
      <c r="E233" s="52">
        <v>338.04</v>
      </c>
      <c r="F233" s="49">
        <v>6.88</v>
      </c>
      <c r="G233" s="49">
        <v>28.59</v>
      </c>
      <c r="H233" s="92">
        <v>0.0016748240740740742</v>
      </c>
      <c r="I233" s="46">
        <v>0.0022500462962962995</v>
      </c>
      <c r="J233" s="49">
        <f t="shared" si="14"/>
        <v>37.46960000000003</v>
      </c>
      <c r="K233" s="70">
        <v>0.0008245740740740746</v>
      </c>
      <c r="Q233" s="49">
        <v>14.27</v>
      </c>
      <c r="S233" s="49">
        <v>75.38</v>
      </c>
    </row>
    <row r="234" spans="1:19" s="6" customFormat="1" ht="11.25">
      <c r="A234" s="59" t="s">
        <v>241</v>
      </c>
      <c r="B234" s="49">
        <v>8.02</v>
      </c>
      <c r="C234" s="49">
        <v>11.28</v>
      </c>
      <c r="D234" s="49">
        <v>16.51</v>
      </c>
      <c r="E234" s="52">
        <v>335.88</v>
      </c>
      <c r="F234" s="49">
        <v>6.83</v>
      </c>
      <c r="G234" s="49">
        <v>28.26</v>
      </c>
      <c r="H234" s="92">
        <v>0.0016794629629629631</v>
      </c>
      <c r="I234" s="46">
        <v>0.002255648148148151</v>
      </c>
      <c r="J234" s="49">
        <f t="shared" si="14"/>
        <v>37.53120000000003</v>
      </c>
      <c r="K234" s="70">
        <v>0.0008258981481481486</v>
      </c>
      <c r="Q234" s="49">
        <v>14.31</v>
      </c>
      <c r="S234" s="49">
        <v>75.62</v>
      </c>
    </row>
    <row r="235" spans="1:19" s="6" customFormat="1" ht="11.25">
      <c r="A235" s="59" t="s">
        <v>242</v>
      </c>
      <c r="B235" s="49">
        <v>8.03</v>
      </c>
      <c r="C235" s="49">
        <v>11.31</v>
      </c>
      <c r="D235" s="49">
        <v>16.55</v>
      </c>
      <c r="E235" s="52">
        <v>333.72</v>
      </c>
      <c r="F235" s="49">
        <v>6.78</v>
      </c>
      <c r="G235" s="49">
        <v>27.92</v>
      </c>
      <c r="H235" s="92">
        <v>0.001684101851851852</v>
      </c>
      <c r="I235" s="46">
        <v>0.002261250000000003</v>
      </c>
      <c r="J235" s="49">
        <f aca="true" t="shared" si="15" ref="J235:J251">J236-(J$252-J$202)/50</f>
        <v>37.592800000000025</v>
      </c>
      <c r="K235" s="70">
        <v>0.0008272222222222227</v>
      </c>
      <c r="Q235" s="49">
        <v>14.35</v>
      </c>
      <c r="S235" s="49">
        <v>75.87</v>
      </c>
    </row>
    <row r="236" spans="1:19" s="6" customFormat="1" ht="11.25">
      <c r="A236" s="59" t="s">
        <v>243</v>
      </c>
      <c r="B236" s="49">
        <v>8.05</v>
      </c>
      <c r="C236" s="49">
        <v>11.34</v>
      </c>
      <c r="D236" s="49">
        <v>16.58</v>
      </c>
      <c r="E236" s="52">
        <v>331.56</v>
      </c>
      <c r="F236" s="49">
        <v>6.72</v>
      </c>
      <c r="G236" s="49">
        <v>27.59</v>
      </c>
      <c r="H236" s="92">
        <v>0.0016887407407407409</v>
      </c>
      <c r="I236" s="46">
        <v>0.0022668518518518545</v>
      </c>
      <c r="J236" s="49">
        <f t="shared" si="15"/>
        <v>37.654400000000024</v>
      </c>
      <c r="K236" s="70">
        <v>0.0008285462962962967</v>
      </c>
      <c r="Q236" s="49">
        <v>14.39</v>
      </c>
      <c r="S236" s="49">
        <v>76.11</v>
      </c>
    </row>
    <row r="237" spans="1:19" s="6" customFormat="1" ht="11.25">
      <c r="A237" s="59" t="s">
        <v>244</v>
      </c>
      <c r="B237" s="49">
        <v>8.07</v>
      </c>
      <c r="C237" s="49">
        <v>11.36</v>
      </c>
      <c r="D237" s="49">
        <v>16.61</v>
      </c>
      <c r="E237" s="52">
        <v>329.4</v>
      </c>
      <c r="F237" s="49">
        <v>6.67</v>
      </c>
      <c r="G237" s="49">
        <v>27.26</v>
      </c>
      <c r="H237" s="92">
        <v>0.0016933796296296297</v>
      </c>
      <c r="I237" s="46">
        <v>0.002272453703703706</v>
      </c>
      <c r="J237" s="49">
        <f t="shared" si="15"/>
        <v>37.71600000000002</v>
      </c>
      <c r="K237" s="70">
        <v>0.0008298703703703708</v>
      </c>
      <c r="Q237" s="49">
        <v>14.42</v>
      </c>
      <c r="S237" s="49">
        <v>76.35</v>
      </c>
    </row>
    <row r="238" spans="1:19" s="6" customFormat="1" ht="11.25">
      <c r="A238" s="59" t="s">
        <v>245</v>
      </c>
      <c r="B238" s="49">
        <v>8.08</v>
      </c>
      <c r="C238" s="49">
        <v>11.39</v>
      </c>
      <c r="D238" s="49">
        <v>16.65</v>
      </c>
      <c r="E238" s="52">
        <v>327.24</v>
      </c>
      <c r="F238" s="49">
        <v>6.62</v>
      </c>
      <c r="G238" s="49">
        <v>26.92</v>
      </c>
      <c r="H238" s="92">
        <v>0.0016980185185185186</v>
      </c>
      <c r="I238" s="46">
        <v>0.002278055555555558</v>
      </c>
      <c r="J238" s="49">
        <f t="shared" si="15"/>
        <v>37.77760000000002</v>
      </c>
      <c r="K238" s="70">
        <v>0.0008311944444444448</v>
      </c>
      <c r="Q238" s="49">
        <v>14.46</v>
      </c>
      <c r="S238" s="49">
        <v>76.6</v>
      </c>
    </row>
    <row r="239" spans="1:19" s="6" customFormat="1" ht="11.25">
      <c r="A239" s="59" t="s">
        <v>246</v>
      </c>
      <c r="B239" s="49">
        <v>8.1</v>
      </c>
      <c r="C239" s="49">
        <v>11.42</v>
      </c>
      <c r="D239" s="49">
        <v>16.68</v>
      </c>
      <c r="E239" s="52">
        <v>325.08</v>
      </c>
      <c r="F239" s="49">
        <v>6.57</v>
      </c>
      <c r="G239" s="49">
        <v>26.59</v>
      </c>
      <c r="H239" s="92">
        <v>0.0017026574074074075</v>
      </c>
      <c r="I239" s="46">
        <v>0.0022836574074074096</v>
      </c>
      <c r="J239" s="49">
        <f t="shared" si="15"/>
        <v>37.83920000000002</v>
      </c>
      <c r="K239" s="70">
        <v>0.0008325185185185189</v>
      </c>
      <c r="Q239" s="49">
        <v>14.5</v>
      </c>
      <c r="S239" s="49">
        <v>76.84</v>
      </c>
    </row>
    <row r="240" spans="1:19" s="6" customFormat="1" ht="11.25">
      <c r="A240" s="59" t="s">
        <v>247</v>
      </c>
      <c r="B240" s="49">
        <v>8.12</v>
      </c>
      <c r="C240" s="49">
        <v>11.44</v>
      </c>
      <c r="D240" s="49">
        <v>16.72</v>
      </c>
      <c r="E240" s="52">
        <v>322.92</v>
      </c>
      <c r="F240" s="49">
        <v>6.51</v>
      </c>
      <c r="G240" s="49">
        <v>26.25</v>
      </c>
      <c r="H240" s="92">
        <v>0.0017072962962962964</v>
      </c>
      <c r="I240" s="46">
        <v>0.0022892592592592613</v>
      </c>
      <c r="J240" s="49">
        <f t="shared" si="15"/>
        <v>37.90080000000002</v>
      </c>
      <c r="K240" s="70">
        <v>0.000833842592592593</v>
      </c>
      <c r="Q240" s="49">
        <v>14.54</v>
      </c>
      <c r="S240" s="49">
        <v>77.08</v>
      </c>
    </row>
    <row r="241" spans="1:19" s="6" customFormat="1" ht="11.25">
      <c r="A241" s="59" t="s">
        <v>248</v>
      </c>
      <c r="B241" s="49">
        <v>8.13</v>
      </c>
      <c r="C241" s="49">
        <v>11.47</v>
      </c>
      <c r="D241" s="49">
        <v>16.75</v>
      </c>
      <c r="E241" s="52">
        <v>320.76</v>
      </c>
      <c r="F241" s="49">
        <v>6.46</v>
      </c>
      <c r="G241" s="49">
        <v>25.92</v>
      </c>
      <c r="H241" s="92">
        <v>0.0017119351851851853</v>
      </c>
      <c r="I241" s="46">
        <v>0.002294861111111113</v>
      </c>
      <c r="J241" s="49">
        <f t="shared" si="15"/>
        <v>37.96240000000002</v>
      </c>
      <c r="K241" s="70">
        <v>0.000835166666666667</v>
      </c>
      <c r="Q241" s="49">
        <v>14.58</v>
      </c>
      <c r="S241" s="49">
        <v>77.32</v>
      </c>
    </row>
    <row r="242" spans="1:19" s="6" customFormat="1" ht="11.25">
      <c r="A242" s="59" t="s">
        <v>249</v>
      </c>
      <c r="B242" s="49">
        <v>8.15</v>
      </c>
      <c r="C242" s="49">
        <v>11.5</v>
      </c>
      <c r="D242" s="49">
        <v>16.79</v>
      </c>
      <c r="E242" s="52">
        <v>318.6</v>
      </c>
      <c r="F242" s="49">
        <v>6.41</v>
      </c>
      <c r="G242" s="49">
        <v>25.58</v>
      </c>
      <c r="H242" s="92">
        <v>0.0017165740740740741</v>
      </c>
      <c r="I242" s="46">
        <v>0.0023004629629629647</v>
      </c>
      <c r="J242" s="49">
        <f t="shared" si="15"/>
        <v>38.024000000000015</v>
      </c>
      <c r="K242" s="70">
        <v>0.000836490740740741</v>
      </c>
      <c r="Q242" s="49">
        <v>14.62</v>
      </c>
      <c r="S242" s="49">
        <v>77.57</v>
      </c>
    </row>
    <row r="243" spans="1:19" s="6" customFormat="1" ht="11.25">
      <c r="A243" s="59" t="s">
        <v>250</v>
      </c>
      <c r="B243" s="49">
        <v>8.16</v>
      </c>
      <c r="C243" s="49">
        <v>11.52</v>
      </c>
      <c r="D243" s="49">
        <v>16.82</v>
      </c>
      <c r="E243" s="52">
        <v>316.44</v>
      </c>
      <c r="F243" s="49">
        <v>6.36</v>
      </c>
      <c r="G243" s="49">
        <v>25.25</v>
      </c>
      <c r="H243" s="92">
        <v>0.001721212962962963</v>
      </c>
      <c r="I243" s="46">
        <v>0.0023060648148148163</v>
      </c>
      <c r="J243" s="49">
        <f t="shared" si="15"/>
        <v>38.085600000000014</v>
      </c>
      <c r="K243" s="70">
        <v>0.0008378148148148151</v>
      </c>
      <c r="Q243" s="49">
        <v>14.65</v>
      </c>
      <c r="S243" s="49">
        <v>77.81</v>
      </c>
    </row>
    <row r="244" spans="1:19" s="6" customFormat="1" ht="11.25">
      <c r="A244" s="59" t="s">
        <v>251</v>
      </c>
      <c r="B244" s="49">
        <v>8.18</v>
      </c>
      <c r="C244" s="49">
        <v>11.55</v>
      </c>
      <c r="D244" s="49">
        <v>16.85</v>
      </c>
      <c r="E244" s="52">
        <v>314.28</v>
      </c>
      <c r="F244" s="49">
        <v>6.3</v>
      </c>
      <c r="G244" s="49">
        <v>24.92</v>
      </c>
      <c r="H244" s="92">
        <v>0.001725851851851852</v>
      </c>
      <c r="I244" s="46">
        <v>0.002311666666666668</v>
      </c>
      <c r="J244" s="49">
        <f t="shared" si="15"/>
        <v>38.14720000000001</v>
      </c>
      <c r="K244" s="70">
        <v>0.0008391388888888892</v>
      </c>
      <c r="Q244" s="49">
        <v>14.69</v>
      </c>
      <c r="S244" s="49">
        <v>78.05</v>
      </c>
    </row>
    <row r="245" spans="1:19" s="6" customFormat="1" ht="11.25">
      <c r="A245" s="59" t="s">
        <v>252</v>
      </c>
      <c r="B245" s="49">
        <v>8.2</v>
      </c>
      <c r="C245" s="49">
        <v>11.58</v>
      </c>
      <c r="D245" s="49">
        <v>16.89</v>
      </c>
      <c r="E245" s="52">
        <v>312.12</v>
      </c>
      <c r="F245" s="49">
        <v>6.25</v>
      </c>
      <c r="G245" s="49">
        <v>24.58</v>
      </c>
      <c r="H245" s="92">
        <v>0.0017304907407407408</v>
      </c>
      <c r="I245" s="46">
        <v>0.0023172685185185197</v>
      </c>
      <c r="J245" s="49">
        <f t="shared" si="15"/>
        <v>38.20880000000001</v>
      </c>
      <c r="K245" s="70"/>
      <c r="Q245" s="49">
        <v>14.73</v>
      </c>
      <c r="S245" s="49">
        <v>78.3</v>
      </c>
    </row>
    <row r="246" spans="1:19" s="6" customFormat="1" ht="11.25">
      <c r="A246" s="59" t="s">
        <v>253</v>
      </c>
      <c r="B246" s="49">
        <v>8.21</v>
      </c>
      <c r="C246" s="49">
        <v>11.6</v>
      </c>
      <c r="D246" s="49">
        <v>16.92</v>
      </c>
      <c r="E246" s="52">
        <v>309.96</v>
      </c>
      <c r="F246" s="49">
        <v>6.2</v>
      </c>
      <c r="G246" s="49">
        <v>24.25</v>
      </c>
      <c r="H246" s="92">
        <v>0.0017351296296296297</v>
      </c>
      <c r="I246" s="46">
        <v>0.0023228703703703714</v>
      </c>
      <c r="J246" s="49">
        <f t="shared" si="15"/>
        <v>38.27040000000001</v>
      </c>
      <c r="K246" s="70">
        <v>0.0008404629629629632</v>
      </c>
      <c r="Q246" s="49">
        <v>14.77</v>
      </c>
      <c r="S246" s="49">
        <v>78.54</v>
      </c>
    </row>
    <row r="247" spans="1:19" s="6" customFormat="1" ht="11.25">
      <c r="A247" s="59" t="s">
        <v>254</v>
      </c>
      <c r="B247" s="49">
        <v>8.23</v>
      </c>
      <c r="C247" s="49">
        <v>11.63</v>
      </c>
      <c r="D247" s="49">
        <v>16.96</v>
      </c>
      <c r="E247" s="52">
        <v>307.8</v>
      </c>
      <c r="F247" s="49">
        <v>6.14</v>
      </c>
      <c r="G247" s="49">
        <v>23.91</v>
      </c>
      <c r="H247" s="92">
        <v>0.0017397685185185185</v>
      </c>
      <c r="I247" s="46">
        <v>0.002328472222222223</v>
      </c>
      <c r="J247" s="49">
        <f t="shared" si="15"/>
        <v>38.33200000000001</v>
      </c>
      <c r="K247" s="70">
        <v>0.0008417870370370373</v>
      </c>
      <c r="Q247" s="49">
        <v>14.81</v>
      </c>
      <c r="S247" s="49">
        <v>78.78</v>
      </c>
    </row>
    <row r="248" spans="1:19" s="6" customFormat="1" ht="11.25">
      <c r="A248" s="59" t="s">
        <v>255</v>
      </c>
      <c r="B248" s="49">
        <v>8.25</v>
      </c>
      <c r="C248" s="49">
        <v>11.65</v>
      </c>
      <c r="D248" s="49">
        <v>16.99</v>
      </c>
      <c r="E248" s="52">
        <v>305.64</v>
      </c>
      <c r="F248" s="49">
        <v>6.09</v>
      </c>
      <c r="G248" s="49">
        <v>23.58</v>
      </c>
      <c r="H248" s="92">
        <v>0.0017444074074074074</v>
      </c>
      <c r="I248" s="46">
        <v>0.0023340740740740748</v>
      </c>
      <c r="J248" s="49">
        <f t="shared" si="15"/>
        <v>38.393600000000006</v>
      </c>
      <c r="K248" s="70">
        <v>0.0008431111111111113</v>
      </c>
      <c r="Q248" s="49">
        <v>14.85</v>
      </c>
      <c r="S248" s="49">
        <v>79.03</v>
      </c>
    </row>
    <row r="249" spans="1:19" s="6" customFormat="1" ht="11.25">
      <c r="A249" s="59" t="s">
        <v>256</v>
      </c>
      <c r="B249" s="49">
        <v>8.26</v>
      </c>
      <c r="C249" s="49">
        <v>11.68</v>
      </c>
      <c r="D249" s="49">
        <v>17.03</v>
      </c>
      <c r="E249" s="52">
        <v>303.48</v>
      </c>
      <c r="F249" s="49">
        <v>6.04</v>
      </c>
      <c r="G249" s="49">
        <v>23.24</v>
      </c>
      <c r="H249" s="92">
        <v>0.0017490462962962963</v>
      </c>
      <c r="I249" s="46">
        <v>0.0023396759259259265</v>
      </c>
      <c r="J249" s="49">
        <f t="shared" si="15"/>
        <v>38.455200000000005</v>
      </c>
      <c r="K249" s="70">
        <v>0.0008444351851851854</v>
      </c>
      <c r="Q249" s="49">
        <v>14.88</v>
      </c>
      <c r="S249" s="49">
        <v>79.27</v>
      </c>
    </row>
    <row r="250" spans="1:19" s="6" customFormat="1" ht="11.25">
      <c r="A250" s="59" t="s">
        <v>257</v>
      </c>
      <c r="B250" s="49">
        <v>8.28</v>
      </c>
      <c r="C250" s="49">
        <v>11.71</v>
      </c>
      <c r="D250" s="49">
        <v>17.06</v>
      </c>
      <c r="E250" s="52">
        <v>301.32</v>
      </c>
      <c r="F250" s="49">
        <v>5.99</v>
      </c>
      <c r="G250" s="49">
        <v>22.91</v>
      </c>
      <c r="H250" s="92">
        <v>0.0017536851851851852</v>
      </c>
      <c r="I250" s="46">
        <v>0.002345277777777778</v>
      </c>
      <c r="J250" s="49">
        <f t="shared" si="15"/>
        <v>38.5168</v>
      </c>
      <c r="K250" s="70">
        <v>0.0008457592592592594</v>
      </c>
      <c r="Q250" s="49">
        <v>14.92</v>
      </c>
      <c r="S250" s="49">
        <v>79.51</v>
      </c>
    </row>
    <row r="251" spans="1:19" s="6" customFormat="1" ht="11.25">
      <c r="A251" s="59" t="s">
        <v>258</v>
      </c>
      <c r="B251" s="49">
        <v>8.29</v>
      </c>
      <c r="C251" s="49">
        <v>11.73</v>
      </c>
      <c r="D251" s="49">
        <v>17.1</v>
      </c>
      <c r="E251" s="52">
        <v>299.16</v>
      </c>
      <c r="F251" s="49">
        <v>5.93</v>
      </c>
      <c r="G251" s="49">
        <v>22.57</v>
      </c>
      <c r="H251" s="92">
        <v>0.001758324074074074</v>
      </c>
      <c r="I251" s="46">
        <v>0.00235087962962963</v>
      </c>
      <c r="J251" s="49">
        <f t="shared" si="15"/>
        <v>38.5784</v>
      </c>
      <c r="K251" s="70">
        <v>0.0008470833333333335</v>
      </c>
      <c r="Q251" s="49">
        <v>14.96</v>
      </c>
      <c r="S251" s="49">
        <v>79.76</v>
      </c>
    </row>
    <row r="252" spans="1:19" s="6" customFormat="1" ht="11.25">
      <c r="A252" s="59" t="s">
        <v>259</v>
      </c>
      <c r="B252" s="48">
        <v>8.31</v>
      </c>
      <c r="C252" s="48">
        <v>11.76</v>
      </c>
      <c r="D252" s="48">
        <v>17.13</v>
      </c>
      <c r="E252" s="51">
        <v>297</v>
      </c>
      <c r="F252" s="48">
        <v>5.88</v>
      </c>
      <c r="G252" s="48">
        <v>22.24</v>
      </c>
      <c r="H252" s="91">
        <v>0.001762962962962963</v>
      </c>
      <c r="I252" s="45">
        <v>0.0023564814814814815</v>
      </c>
      <c r="J252" s="48">
        <v>38.64</v>
      </c>
      <c r="K252" s="70">
        <v>0.0008484074074074075</v>
      </c>
      <c r="Q252" s="48">
        <v>15</v>
      </c>
      <c r="S252" s="48">
        <v>80</v>
      </c>
    </row>
    <row r="253" spans="1:19" s="6" customFormat="1" ht="11.25">
      <c r="A253" s="59" t="s">
        <v>260</v>
      </c>
      <c r="B253" s="49">
        <v>8.33</v>
      </c>
      <c r="C253" s="49">
        <v>11.79</v>
      </c>
      <c r="D253" s="49">
        <v>17.17</v>
      </c>
      <c r="E253" s="52">
        <v>294.66</v>
      </c>
      <c r="F253" s="49">
        <v>5.82</v>
      </c>
      <c r="G253" s="49">
        <v>21.88</v>
      </c>
      <c r="H253" s="92">
        <v>0.0017670555555555538</v>
      </c>
      <c r="I253" s="46">
        <v>0.0023625925925925863</v>
      </c>
      <c r="J253" s="49">
        <f aca="true" t="shared" si="16" ref="J253:J300">J254-(J$302-J$252)/50</f>
        <v>38.707200000000014</v>
      </c>
      <c r="K253" s="70">
        <v>0.0008497314814814816</v>
      </c>
      <c r="Q253" s="47">
        <f aca="true" t="shared" si="17" ref="Q253:Q284">Q254-(Q$52-Q$2)/50</f>
        <v>14.177599999999963</v>
      </c>
      <c r="S253" s="47">
        <f aca="true" t="shared" si="18" ref="S253:S284">S254-(S$52-S$2)/50</f>
        <v>74.12479999999988</v>
      </c>
    </row>
    <row r="254" spans="1:19" s="6" customFormat="1" ht="11.25">
      <c r="A254" s="59" t="s">
        <v>261</v>
      </c>
      <c r="B254" s="49">
        <v>8.35</v>
      </c>
      <c r="C254" s="49">
        <v>11.82</v>
      </c>
      <c r="D254" s="49">
        <v>17.2</v>
      </c>
      <c r="E254" s="52">
        <v>292.32</v>
      </c>
      <c r="F254" s="49">
        <v>5.76</v>
      </c>
      <c r="G254" s="49">
        <v>21.51</v>
      </c>
      <c r="H254" s="92">
        <v>0.0017711481481481465</v>
      </c>
      <c r="I254" s="46">
        <v>0.0023687037037036975</v>
      </c>
      <c r="J254" s="49">
        <f t="shared" si="16"/>
        <v>38.774400000000014</v>
      </c>
      <c r="K254" s="70">
        <v>0.0008510555555555556</v>
      </c>
      <c r="Q254" s="47">
        <f t="shared" si="17"/>
        <v>14.235199999999963</v>
      </c>
      <c r="S254" s="47">
        <f t="shared" si="18"/>
        <v>74.48959999999988</v>
      </c>
    </row>
    <row r="255" spans="1:19" s="6" customFormat="1" ht="11.25">
      <c r="A255" s="59" t="s">
        <v>262</v>
      </c>
      <c r="B255" s="49">
        <v>8.36</v>
      </c>
      <c r="C255" s="49">
        <v>11.85</v>
      </c>
      <c r="D255" s="49">
        <v>17.24</v>
      </c>
      <c r="E255" s="52">
        <v>289.98</v>
      </c>
      <c r="F255" s="49">
        <v>5.71</v>
      </c>
      <c r="G255" s="49">
        <v>21.15</v>
      </c>
      <c r="H255" s="92">
        <v>0.0017752407407407391</v>
      </c>
      <c r="I255" s="46">
        <v>0.0023748148148148088</v>
      </c>
      <c r="J255" s="49">
        <f t="shared" si="16"/>
        <v>38.841600000000014</v>
      </c>
      <c r="K255" s="70">
        <v>0.0008523796296296297</v>
      </c>
      <c r="Q255" s="47">
        <f t="shared" si="17"/>
        <v>14.292799999999964</v>
      </c>
      <c r="S255" s="47">
        <f t="shared" si="18"/>
        <v>74.85439999999988</v>
      </c>
    </row>
    <row r="256" spans="1:19" s="6" customFormat="1" ht="11.25">
      <c r="A256" s="59" t="s">
        <v>263</v>
      </c>
      <c r="B256" s="49">
        <v>8.38</v>
      </c>
      <c r="C256" s="49">
        <v>11.88</v>
      </c>
      <c r="D256" s="49">
        <v>17.28</v>
      </c>
      <c r="E256" s="52">
        <v>287.64</v>
      </c>
      <c r="F256" s="49">
        <v>5.65</v>
      </c>
      <c r="G256" s="49">
        <v>20.78</v>
      </c>
      <c r="H256" s="92">
        <v>0.0017793333333333318</v>
      </c>
      <c r="I256" s="46">
        <v>0.00238092592592592</v>
      </c>
      <c r="J256" s="49">
        <f t="shared" si="16"/>
        <v>38.908800000000014</v>
      </c>
      <c r="K256" s="69">
        <v>0.0008537037037037037</v>
      </c>
      <c r="Q256" s="47">
        <f t="shared" si="17"/>
        <v>14.350399999999965</v>
      </c>
      <c r="S256" s="47">
        <f t="shared" si="18"/>
        <v>75.21919999999989</v>
      </c>
    </row>
    <row r="257" spans="1:19" s="6" customFormat="1" ht="11.25">
      <c r="A257" s="59" t="s">
        <v>264</v>
      </c>
      <c r="B257" s="49">
        <v>8.4</v>
      </c>
      <c r="C257" s="49">
        <v>11.9</v>
      </c>
      <c r="D257" s="49">
        <v>17.32</v>
      </c>
      <c r="E257" s="52">
        <v>285.3</v>
      </c>
      <c r="F257" s="49">
        <v>5.59</v>
      </c>
      <c r="G257" s="49">
        <v>20.42</v>
      </c>
      <c r="H257" s="92">
        <v>0.0017834259259259244</v>
      </c>
      <c r="I257" s="46">
        <v>0.0023870370370370313</v>
      </c>
      <c r="J257" s="49">
        <f t="shared" si="16"/>
        <v>38.97600000000001</v>
      </c>
      <c r="K257" s="70">
        <v>0.0008551481481481487</v>
      </c>
      <c r="Q257" s="47">
        <f t="shared" si="17"/>
        <v>14.407999999999966</v>
      </c>
      <c r="S257" s="47">
        <f t="shared" si="18"/>
        <v>75.58399999999989</v>
      </c>
    </row>
    <row r="258" spans="1:19" s="6" customFormat="1" ht="11.25">
      <c r="A258" s="59" t="s">
        <v>265</v>
      </c>
      <c r="B258" s="49">
        <v>8.42</v>
      </c>
      <c r="C258" s="49">
        <v>11.93</v>
      </c>
      <c r="D258" s="49">
        <v>17.35</v>
      </c>
      <c r="E258" s="52">
        <v>282.96</v>
      </c>
      <c r="F258" s="49">
        <v>5.53</v>
      </c>
      <c r="G258" s="49">
        <v>20.05</v>
      </c>
      <c r="H258" s="92">
        <v>0.001787518518518517</v>
      </c>
      <c r="I258" s="46">
        <v>0.0023931481481481425</v>
      </c>
      <c r="J258" s="49">
        <f t="shared" si="16"/>
        <v>39.04320000000001</v>
      </c>
      <c r="K258" s="70">
        <v>0.0008565925925925931</v>
      </c>
      <c r="Q258" s="47">
        <f t="shared" si="17"/>
        <v>14.465599999999966</v>
      </c>
      <c r="S258" s="47">
        <f t="shared" si="18"/>
        <v>75.94879999999989</v>
      </c>
    </row>
    <row r="259" spans="1:19" s="6" customFormat="1" ht="11.25">
      <c r="A259" s="59" t="s">
        <v>266</v>
      </c>
      <c r="B259" s="49">
        <v>8.43</v>
      </c>
      <c r="C259" s="49">
        <v>11.96</v>
      </c>
      <c r="D259" s="49">
        <v>17.39</v>
      </c>
      <c r="E259" s="52">
        <v>280.62</v>
      </c>
      <c r="F259" s="49">
        <v>5.48</v>
      </c>
      <c r="G259" s="49">
        <v>19.69</v>
      </c>
      <c r="H259" s="92">
        <v>0.0017916111111111097</v>
      </c>
      <c r="I259" s="46">
        <v>0.0023992592592592538</v>
      </c>
      <c r="J259" s="49">
        <f t="shared" si="16"/>
        <v>39.11040000000001</v>
      </c>
      <c r="K259" s="70">
        <v>0.0008580370370370376</v>
      </c>
      <c r="Q259" s="47">
        <f t="shared" si="17"/>
        <v>14.523199999999967</v>
      </c>
      <c r="S259" s="47">
        <f t="shared" si="18"/>
        <v>76.3135999999999</v>
      </c>
    </row>
    <row r="260" spans="1:19" s="6" customFormat="1" ht="11.25">
      <c r="A260" s="59" t="s">
        <v>267</v>
      </c>
      <c r="B260" s="49">
        <v>8.45</v>
      </c>
      <c r="C260" s="49">
        <v>11.99</v>
      </c>
      <c r="D260" s="49">
        <v>17.43</v>
      </c>
      <c r="E260" s="52">
        <v>278.28</v>
      </c>
      <c r="F260" s="49">
        <v>5.42</v>
      </c>
      <c r="G260" s="49">
        <v>19.32</v>
      </c>
      <c r="H260" s="92">
        <v>0.0017957037037037024</v>
      </c>
      <c r="I260" s="46">
        <v>0.002405370370370365</v>
      </c>
      <c r="J260" s="49">
        <f t="shared" si="16"/>
        <v>39.17760000000001</v>
      </c>
      <c r="K260" s="70">
        <v>0.000859481481481482</v>
      </c>
      <c r="Q260" s="47">
        <f t="shared" si="17"/>
        <v>14.580799999999968</v>
      </c>
      <c r="S260" s="47">
        <f t="shared" si="18"/>
        <v>76.6783999999999</v>
      </c>
    </row>
    <row r="261" spans="1:19" s="6" customFormat="1" ht="11.25">
      <c r="A261" s="59" t="s">
        <v>268</v>
      </c>
      <c r="B261" s="49">
        <v>8.47</v>
      </c>
      <c r="C261" s="49">
        <v>12.02</v>
      </c>
      <c r="D261" s="49">
        <v>17.47</v>
      </c>
      <c r="E261" s="52">
        <v>275.94</v>
      </c>
      <c r="F261" s="49">
        <v>5.36</v>
      </c>
      <c r="G261" s="49">
        <v>18.96</v>
      </c>
      <c r="H261" s="92">
        <v>0.001799796296296295</v>
      </c>
      <c r="I261" s="46">
        <v>0.0024114814814814763</v>
      </c>
      <c r="J261" s="49">
        <f t="shared" si="16"/>
        <v>39.24480000000001</v>
      </c>
      <c r="K261" s="70">
        <v>0.0008609259259259264</v>
      </c>
      <c r="Q261" s="47">
        <f t="shared" si="17"/>
        <v>14.638399999999969</v>
      </c>
      <c r="S261" s="47">
        <f t="shared" si="18"/>
        <v>77.0431999999999</v>
      </c>
    </row>
    <row r="262" spans="1:19" s="6" customFormat="1" ht="11.25">
      <c r="A262" s="59" t="s">
        <v>269</v>
      </c>
      <c r="B262" s="49">
        <v>8.49</v>
      </c>
      <c r="C262" s="49">
        <v>12.05</v>
      </c>
      <c r="D262" s="49">
        <v>17.5</v>
      </c>
      <c r="E262" s="52">
        <v>273.6</v>
      </c>
      <c r="F262" s="49">
        <v>5.3</v>
      </c>
      <c r="G262" s="49">
        <v>18.59</v>
      </c>
      <c r="H262" s="92">
        <v>0.0018038888888888876</v>
      </c>
      <c r="I262" s="46">
        <v>0.0024175925925925875</v>
      </c>
      <c r="J262" s="49">
        <f t="shared" si="16"/>
        <v>39.31200000000001</v>
      </c>
      <c r="K262" s="70">
        <v>0.0008623703703703709</v>
      </c>
      <c r="Q262" s="47">
        <f t="shared" si="17"/>
        <v>14.69599999999997</v>
      </c>
      <c r="S262" s="47">
        <f t="shared" si="18"/>
        <v>77.4079999999999</v>
      </c>
    </row>
    <row r="263" spans="1:19" s="6" customFormat="1" ht="11.25">
      <c r="A263" s="59" t="s">
        <v>270</v>
      </c>
      <c r="B263" s="49">
        <v>8.51</v>
      </c>
      <c r="C263" s="49">
        <v>12.08</v>
      </c>
      <c r="D263" s="49">
        <v>17.54</v>
      </c>
      <c r="E263" s="52">
        <v>271.26</v>
      </c>
      <c r="F263" s="49">
        <v>5.25</v>
      </c>
      <c r="G263" s="49">
        <v>18.23</v>
      </c>
      <c r="H263" s="92">
        <v>0.0018079814814814803</v>
      </c>
      <c r="I263" s="46">
        <v>0.0024237037037036988</v>
      </c>
      <c r="J263" s="49">
        <f t="shared" si="16"/>
        <v>39.37920000000001</v>
      </c>
      <c r="K263" s="70">
        <v>0.0008638148148148153</v>
      </c>
      <c r="Q263" s="47">
        <f t="shared" si="17"/>
        <v>14.75359999999997</v>
      </c>
      <c r="S263" s="47">
        <f t="shared" si="18"/>
        <v>77.7727999999999</v>
      </c>
    </row>
    <row r="264" spans="1:19" s="6" customFormat="1" ht="11.25">
      <c r="A264" s="59" t="s">
        <v>271</v>
      </c>
      <c r="B264" s="49">
        <v>8.52</v>
      </c>
      <c r="C264" s="49">
        <v>12.11</v>
      </c>
      <c r="D264" s="49">
        <v>17.58</v>
      </c>
      <c r="E264" s="52">
        <v>268.92</v>
      </c>
      <c r="F264" s="49">
        <v>5.19</v>
      </c>
      <c r="G264" s="49">
        <v>17.86</v>
      </c>
      <c r="H264" s="92">
        <v>0.001812074074074073</v>
      </c>
      <c r="I264" s="46">
        <v>0.00242981481481481</v>
      </c>
      <c r="J264" s="49">
        <f t="shared" si="16"/>
        <v>39.44640000000001</v>
      </c>
      <c r="K264" s="70">
        <v>0.0008652592592592597</v>
      </c>
      <c r="Q264" s="47">
        <f t="shared" si="17"/>
        <v>14.811199999999971</v>
      </c>
      <c r="S264" s="47">
        <f t="shared" si="18"/>
        <v>78.1375999999999</v>
      </c>
    </row>
    <row r="265" spans="1:19" s="6" customFormat="1" ht="11.25">
      <c r="A265" s="59" t="s">
        <v>272</v>
      </c>
      <c r="B265" s="49">
        <v>8.54</v>
      </c>
      <c r="C265" s="49">
        <v>12.13</v>
      </c>
      <c r="D265" s="49">
        <v>17.62</v>
      </c>
      <c r="E265" s="52">
        <v>266.58</v>
      </c>
      <c r="F265" s="49">
        <v>5.13</v>
      </c>
      <c r="G265" s="49">
        <v>17.5</v>
      </c>
      <c r="H265" s="92">
        <v>0.0018161666666666656</v>
      </c>
      <c r="I265" s="46">
        <v>0.0024359259259259212</v>
      </c>
      <c r="J265" s="49">
        <f t="shared" si="16"/>
        <v>39.51360000000001</v>
      </c>
      <c r="K265" s="70">
        <v>0.0008667037037037042</v>
      </c>
      <c r="Q265" s="47">
        <f t="shared" si="17"/>
        <v>14.868799999999972</v>
      </c>
      <c r="S265" s="47">
        <f t="shared" si="18"/>
        <v>78.50239999999991</v>
      </c>
    </row>
    <row r="266" spans="1:19" s="6" customFormat="1" ht="11.25">
      <c r="A266" s="59" t="s">
        <v>273</v>
      </c>
      <c r="B266" s="49">
        <v>8.56</v>
      </c>
      <c r="C266" s="49">
        <v>12.16</v>
      </c>
      <c r="D266" s="49">
        <v>17.65</v>
      </c>
      <c r="E266" s="52">
        <v>264.24</v>
      </c>
      <c r="F266" s="49">
        <v>5.07</v>
      </c>
      <c r="G266" s="49">
        <v>17.13</v>
      </c>
      <c r="H266" s="92">
        <v>0.0018202592592592582</v>
      </c>
      <c r="I266" s="46">
        <v>0.0024420370370370325</v>
      </c>
      <c r="J266" s="49">
        <f t="shared" si="16"/>
        <v>39.58080000000001</v>
      </c>
      <c r="K266" s="70">
        <v>0.0008681481481481486</v>
      </c>
      <c r="Q266" s="47">
        <f t="shared" si="17"/>
        <v>14.926399999999973</v>
      </c>
      <c r="S266" s="47">
        <f t="shared" si="18"/>
        <v>78.86719999999991</v>
      </c>
    </row>
    <row r="267" spans="1:19" s="6" customFormat="1" ht="11.25">
      <c r="A267" s="59" t="s">
        <v>274</v>
      </c>
      <c r="B267" s="49">
        <v>8.58</v>
      </c>
      <c r="C267" s="49">
        <v>12.19</v>
      </c>
      <c r="D267" s="49">
        <v>17.69</v>
      </c>
      <c r="E267" s="52">
        <v>261.9</v>
      </c>
      <c r="F267" s="49">
        <v>5.02</v>
      </c>
      <c r="G267" s="49">
        <v>16.77</v>
      </c>
      <c r="H267" s="92">
        <v>0.0018243518518518509</v>
      </c>
      <c r="I267" s="46">
        <v>0.0024481481481481437</v>
      </c>
      <c r="J267" s="49">
        <f t="shared" si="16"/>
        <v>39.64800000000001</v>
      </c>
      <c r="K267" s="70">
        <v>0.000869592592592593</v>
      </c>
      <c r="Q267" s="47">
        <f t="shared" si="17"/>
        <v>14.983999999999973</v>
      </c>
      <c r="S267" s="47">
        <f t="shared" si="18"/>
        <v>79.23199999999991</v>
      </c>
    </row>
    <row r="268" spans="1:19" s="6" customFormat="1" ht="11.25">
      <c r="A268" s="59" t="s">
        <v>275</v>
      </c>
      <c r="B268" s="49">
        <v>8.59</v>
      </c>
      <c r="C268" s="49">
        <v>12.22</v>
      </c>
      <c r="D268" s="49">
        <v>17.73</v>
      </c>
      <c r="E268" s="52">
        <v>259.56</v>
      </c>
      <c r="F268" s="49">
        <v>4.96</v>
      </c>
      <c r="G268" s="49">
        <v>16.4</v>
      </c>
      <c r="H268" s="92">
        <v>0.0018284444444444435</v>
      </c>
      <c r="I268" s="46">
        <v>0.002454259259259255</v>
      </c>
      <c r="J268" s="49">
        <f t="shared" si="16"/>
        <v>39.71520000000001</v>
      </c>
      <c r="K268" s="70">
        <v>0.0008710370370370375</v>
      </c>
      <c r="Q268" s="47">
        <f t="shared" si="17"/>
        <v>15.041599999999974</v>
      </c>
      <c r="S268" s="47">
        <f t="shared" si="18"/>
        <v>79.59679999999992</v>
      </c>
    </row>
    <row r="269" spans="1:19" s="6" customFormat="1" ht="11.25">
      <c r="A269" s="59" t="s">
        <v>276</v>
      </c>
      <c r="B269" s="49">
        <v>8.61</v>
      </c>
      <c r="C269" s="49">
        <v>12.25</v>
      </c>
      <c r="D269" s="49">
        <v>17.77</v>
      </c>
      <c r="E269" s="52">
        <v>257.22</v>
      </c>
      <c r="F269" s="49">
        <v>4.9</v>
      </c>
      <c r="G269" s="49">
        <v>16.04</v>
      </c>
      <c r="H269" s="92">
        <v>0.0018325370370370362</v>
      </c>
      <c r="I269" s="46">
        <v>0.0024603703703703662</v>
      </c>
      <c r="J269" s="49">
        <f t="shared" si="16"/>
        <v>39.78240000000001</v>
      </c>
      <c r="K269" s="70">
        <v>0.0008724814814814819</v>
      </c>
      <c r="Q269" s="47">
        <f t="shared" si="17"/>
        <v>15.099199999999975</v>
      </c>
      <c r="S269" s="47">
        <f t="shared" si="18"/>
        <v>79.96159999999992</v>
      </c>
    </row>
    <row r="270" spans="1:19" s="6" customFormat="1" ht="11.25">
      <c r="A270" s="59" t="s">
        <v>277</v>
      </c>
      <c r="B270" s="49">
        <v>8.63</v>
      </c>
      <c r="C270" s="49">
        <v>12.28</v>
      </c>
      <c r="D270" s="49">
        <v>17.8</v>
      </c>
      <c r="E270" s="52">
        <v>254.88</v>
      </c>
      <c r="F270" s="49">
        <v>4.84</v>
      </c>
      <c r="G270" s="49">
        <v>15.67</v>
      </c>
      <c r="H270" s="92">
        <v>0.0018366296296296288</v>
      </c>
      <c r="I270" s="46">
        <v>0.0024664814814814775</v>
      </c>
      <c r="J270" s="49">
        <f t="shared" si="16"/>
        <v>39.84960000000001</v>
      </c>
      <c r="K270" s="70">
        <v>0.0008739259259259263</v>
      </c>
      <c r="Q270" s="47">
        <f t="shared" si="17"/>
        <v>15.156799999999976</v>
      </c>
      <c r="S270" s="47">
        <f t="shared" si="18"/>
        <v>80.32639999999992</v>
      </c>
    </row>
    <row r="271" spans="1:19" s="6" customFormat="1" ht="11.25">
      <c r="A271" s="59" t="s">
        <v>278</v>
      </c>
      <c r="B271" s="49">
        <v>8.65</v>
      </c>
      <c r="C271" s="49">
        <v>12.31</v>
      </c>
      <c r="D271" s="49">
        <v>17.84</v>
      </c>
      <c r="E271" s="52">
        <v>252.54</v>
      </c>
      <c r="F271" s="49">
        <v>4.79</v>
      </c>
      <c r="G271" s="49">
        <v>15.31</v>
      </c>
      <c r="H271" s="92">
        <v>0.0018407222222222215</v>
      </c>
      <c r="I271" s="46">
        <v>0.0024725925925925887</v>
      </c>
      <c r="J271" s="49">
        <f t="shared" si="16"/>
        <v>39.91680000000001</v>
      </c>
      <c r="K271" s="70">
        <v>0.0008753703703703708</v>
      </c>
      <c r="Q271" s="47">
        <f t="shared" si="17"/>
        <v>15.214399999999976</v>
      </c>
      <c r="S271" s="47">
        <f t="shared" si="18"/>
        <v>80.69119999999992</v>
      </c>
    </row>
    <row r="272" spans="1:19" s="6" customFormat="1" ht="11.25">
      <c r="A272" s="59" t="s">
        <v>279</v>
      </c>
      <c r="B272" s="49">
        <v>8.67</v>
      </c>
      <c r="C272" s="49">
        <v>12.34</v>
      </c>
      <c r="D272" s="49">
        <v>17.88</v>
      </c>
      <c r="E272" s="52">
        <v>250.2</v>
      </c>
      <c r="F272" s="49">
        <v>4.73</v>
      </c>
      <c r="G272" s="49">
        <v>14.94</v>
      </c>
      <c r="H272" s="92">
        <v>0.001844814814814814</v>
      </c>
      <c r="I272" s="46">
        <v>0.0024787037037037</v>
      </c>
      <c r="J272" s="49">
        <f t="shared" si="16"/>
        <v>39.98400000000001</v>
      </c>
      <c r="K272" s="70">
        <v>0.0008768148148148152</v>
      </c>
      <c r="Q272" s="47">
        <f t="shared" si="17"/>
        <v>15.271999999999977</v>
      </c>
      <c r="S272" s="47">
        <f t="shared" si="18"/>
        <v>81.05599999999993</v>
      </c>
    </row>
    <row r="273" spans="1:19" s="6" customFormat="1" ht="11.25">
      <c r="A273" s="59" t="s">
        <v>280</v>
      </c>
      <c r="B273" s="49">
        <v>8.68</v>
      </c>
      <c r="C273" s="49">
        <v>12.36</v>
      </c>
      <c r="D273" s="49">
        <v>17.92</v>
      </c>
      <c r="E273" s="52">
        <v>247.86</v>
      </c>
      <c r="F273" s="49">
        <v>4.67</v>
      </c>
      <c r="G273" s="49">
        <v>14.58</v>
      </c>
      <c r="H273" s="92">
        <v>0.0018489074074074067</v>
      </c>
      <c r="I273" s="46">
        <v>0.0024848148148148112</v>
      </c>
      <c r="J273" s="49">
        <f t="shared" si="16"/>
        <v>40.05120000000001</v>
      </c>
      <c r="K273" s="70">
        <v>0.0008782592592592596</v>
      </c>
      <c r="Q273" s="47">
        <f t="shared" si="17"/>
        <v>15.329599999999978</v>
      </c>
      <c r="S273" s="47">
        <f t="shared" si="18"/>
        <v>81.42079999999993</v>
      </c>
    </row>
    <row r="274" spans="1:19" s="6" customFormat="1" ht="11.25">
      <c r="A274" s="59" t="s">
        <v>281</v>
      </c>
      <c r="B274" s="49">
        <v>8.7</v>
      </c>
      <c r="C274" s="49">
        <v>12.39</v>
      </c>
      <c r="D274" s="49">
        <v>17.95</v>
      </c>
      <c r="E274" s="52">
        <v>245.52</v>
      </c>
      <c r="F274" s="49">
        <v>4.61</v>
      </c>
      <c r="G274" s="49">
        <v>14.21</v>
      </c>
      <c r="H274" s="92">
        <v>0.0018529999999999994</v>
      </c>
      <c r="I274" s="46">
        <v>0.0024909259259259225</v>
      </c>
      <c r="J274" s="49">
        <f t="shared" si="16"/>
        <v>40.11840000000001</v>
      </c>
      <c r="K274" s="70">
        <v>0.000879703703703704</v>
      </c>
      <c r="Q274" s="47">
        <f t="shared" si="17"/>
        <v>15.387199999999979</v>
      </c>
      <c r="S274" s="47">
        <f t="shared" si="18"/>
        <v>81.78559999999993</v>
      </c>
    </row>
    <row r="275" spans="1:19" s="6" customFormat="1" ht="11.25">
      <c r="A275" s="59" t="s">
        <v>282</v>
      </c>
      <c r="B275" s="49">
        <v>8.72</v>
      </c>
      <c r="C275" s="49">
        <v>12.42</v>
      </c>
      <c r="D275" s="49">
        <v>17.99</v>
      </c>
      <c r="E275" s="52">
        <v>243.18</v>
      </c>
      <c r="F275" s="49">
        <v>4.56</v>
      </c>
      <c r="G275" s="49">
        <v>13.85</v>
      </c>
      <c r="H275" s="92">
        <v>0.001857092592592592</v>
      </c>
      <c r="I275" s="46">
        <v>0.0024970370370370337</v>
      </c>
      <c r="J275" s="49">
        <f t="shared" si="16"/>
        <v>40.18560000000001</v>
      </c>
      <c r="K275" s="70">
        <v>0.0008811481481481485</v>
      </c>
      <c r="Q275" s="47">
        <f t="shared" si="17"/>
        <v>15.44479999999998</v>
      </c>
      <c r="S275" s="47">
        <f t="shared" si="18"/>
        <v>82.15039999999993</v>
      </c>
    </row>
    <row r="276" spans="1:19" s="6" customFormat="1" ht="11.25">
      <c r="A276" s="59" t="s">
        <v>283</v>
      </c>
      <c r="B276" s="49">
        <v>8.74</v>
      </c>
      <c r="C276" s="49">
        <v>12.45</v>
      </c>
      <c r="D276" s="49">
        <v>18.03</v>
      </c>
      <c r="E276" s="52">
        <v>240.84</v>
      </c>
      <c r="F276" s="49">
        <v>4.5</v>
      </c>
      <c r="G276" s="49">
        <v>13.48</v>
      </c>
      <c r="H276" s="92">
        <v>0.0018611851851851847</v>
      </c>
      <c r="I276" s="46">
        <v>0.002503148148148145</v>
      </c>
      <c r="J276" s="49">
        <f t="shared" si="16"/>
        <v>40.25280000000001</v>
      </c>
      <c r="K276" s="70">
        <v>0.0008825925925925929</v>
      </c>
      <c r="Q276" s="47">
        <f t="shared" si="17"/>
        <v>15.50239999999998</v>
      </c>
      <c r="S276" s="47">
        <f t="shared" si="18"/>
        <v>82.51519999999994</v>
      </c>
    </row>
    <row r="277" spans="1:19" s="6" customFormat="1" ht="11.25">
      <c r="A277" s="59" t="s">
        <v>284</v>
      </c>
      <c r="B277" s="49">
        <v>8.76</v>
      </c>
      <c r="C277" s="49">
        <v>12.48</v>
      </c>
      <c r="D277" s="49">
        <v>18.07</v>
      </c>
      <c r="E277" s="52">
        <v>238.5</v>
      </c>
      <c r="F277" s="49">
        <v>4.44</v>
      </c>
      <c r="G277" s="49">
        <v>13.12</v>
      </c>
      <c r="H277" s="92">
        <v>0.0018652777777777773</v>
      </c>
      <c r="I277" s="46">
        <v>0.0025092592592592562</v>
      </c>
      <c r="J277" s="49">
        <f t="shared" si="16"/>
        <v>40.32000000000001</v>
      </c>
      <c r="K277" s="70">
        <v>0.0008840370370370373</v>
      </c>
      <c r="Q277" s="47">
        <f t="shared" si="17"/>
        <v>15.559999999999981</v>
      </c>
      <c r="S277" s="47">
        <f t="shared" si="18"/>
        <v>82.87999999999994</v>
      </c>
    </row>
    <row r="278" spans="1:19" s="6" customFormat="1" ht="11.25">
      <c r="A278" s="59" t="s">
        <v>285</v>
      </c>
      <c r="B278" s="49">
        <v>8.77</v>
      </c>
      <c r="C278" s="49">
        <v>12.51</v>
      </c>
      <c r="D278" s="49">
        <v>18.1</v>
      </c>
      <c r="E278" s="52">
        <v>236.16</v>
      </c>
      <c r="F278" s="49">
        <v>4.38</v>
      </c>
      <c r="G278" s="49">
        <v>12.76</v>
      </c>
      <c r="H278" s="92">
        <v>0.00186937037037037</v>
      </c>
      <c r="I278" s="46">
        <v>0.0025153703703703675</v>
      </c>
      <c r="J278" s="49">
        <f t="shared" si="16"/>
        <v>40.38720000000001</v>
      </c>
      <c r="K278" s="70">
        <v>0.0008854814814814818</v>
      </c>
      <c r="Q278" s="47">
        <f t="shared" si="17"/>
        <v>15.617599999999982</v>
      </c>
      <c r="S278" s="47">
        <f t="shared" si="18"/>
        <v>83.24479999999994</v>
      </c>
    </row>
    <row r="279" spans="1:19" s="6" customFormat="1" ht="11.25">
      <c r="A279" s="59" t="s">
        <v>286</v>
      </c>
      <c r="B279" s="49">
        <v>8.79</v>
      </c>
      <c r="C279" s="49">
        <v>12.54</v>
      </c>
      <c r="D279" s="49">
        <v>18.14</v>
      </c>
      <c r="E279" s="52">
        <v>233.82</v>
      </c>
      <c r="F279" s="49">
        <v>4.32</v>
      </c>
      <c r="G279" s="49">
        <v>12.39</v>
      </c>
      <c r="H279" s="92">
        <v>0.0018734629629629626</v>
      </c>
      <c r="I279" s="46">
        <v>0.0025214814814814787</v>
      </c>
      <c r="J279" s="49">
        <f t="shared" si="16"/>
        <v>40.45440000000001</v>
      </c>
      <c r="K279" s="70">
        <v>0.0008869259259259262</v>
      </c>
      <c r="Q279" s="47">
        <f t="shared" si="17"/>
        <v>15.675199999999982</v>
      </c>
      <c r="S279" s="47">
        <f t="shared" si="18"/>
        <v>83.60959999999994</v>
      </c>
    </row>
    <row r="280" spans="1:19" s="6" customFormat="1" ht="11.25">
      <c r="A280" s="59" t="s">
        <v>287</v>
      </c>
      <c r="B280" s="49">
        <v>8.81</v>
      </c>
      <c r="C280" s="49">
        <v>12.57</v>
      </c>
      <c r="D280" s="49">
        <v>18.18</v>
      </c>
      <c r="E280" s="52">
        <v>231.48</v>
      </c>
      <c r="F280" s="49">
        <v>4.27</v>
      </c>
      <c r="G280" s="49">
        <v>12.03</v>
      </c>
      <c r="H280" s="92">
        <v>0.0018775555555555553</v>
      </c>
      <c r="I280" s="46">
        <v>0.00252759259259259</v>
      </c>
      <c r="J280" s="49">
        <f t="shared" si="16"/>
        <v>40.52160000000001</v>
      </c>
      <c r="K280" s="70">
        <v>0.0008883703703703706</v>
      </c>
      <c r="Q280" s="47">
        <f t="shared" si="17"/>
        <v>15.732799999999983</v>
      </c>
      <c r="S280" s="47">
        <f t="shared" si="18"/>
        <v>83.97439999999995</v>
      </c>
    </row>
    <row r="281" spans="1:19" s="6" customFormat="1" ht="11.25">
      <c r="A281" s="59" t="s">
        <v>288</v>
      </c>
      <c r="B281" s="49">
        <v>8.83</v>
      </c>
      <c r="C281" s="49">
        <v>12.6</v>
      </c>
      <c r="D281" s="49">
        <v>18.21</v>
      </c>
      <c r="E281" s="52">
        <v>229.14</v>
      </c>
      <c r="F281" s="49">
        <v>4.21</v>
      </c>
      <c r="G281" s="49">
        <v>11.66</v>
      </c>
      <c r="H281" s="92">
        <v>0.001881648148148148</v>
      </c>
      <c r="I281" s="46">
        <v>0.002533703703703701</v>
      </c>
      <c r="J281" s="49">
        <f t="shared" si="16"/>
        <v>40.588800000000006</v>
      </c>
      <c r="K281" s="70">
        <v>0.0008898148148148151</v>
      </c>
      <c r="Q281" s="47">
        <f t="shared" si="17"/>
        <v>15.790399999999984</v>
      </c>
      <c r="S281" s="47">
        <f t="shared" si="18"/>
        <v>84.33919999999995</v>
      </c>
    </row>
    <row r="282" spans="1:19" s="6" customFormat="1" ht="11.25">
      <c r="A282" s="59" t="s">
        <v>289</v>
      </c>
      <c r="B282" s="49">
        <v>8.84</v>
      </c>
      <c r="C282" s="49">
        <v>12.62</v>
      </c>
      <c r="D282" s="49">
        <v>18.25</v>
      </c>
      <c r="E282" s="52">
        <v>226.8</v>
      </c>
      <c r="F282" s="49">
        <v>4.15</v>
      </c>
      <c r="G282" s="49">
        <v>11.3</v>
      </c>
      <c r="H282" s="92">
        <v>0.0018857407407407406</v>
      </c>
      <c r="I282" s="46">
        <v>0.0025398148148148125</v>
      </c>
      <c r="J282" s="49">
        <f t="shared" si="16"/>
        <v>40.656000000000006</v>
      </c>
      <c r="K282" s="70">
        <v>0.0008912592592592595</v>
      </c>
      <c r="Q282" s="47">
        <f t="shared" si="17"/>
        <v>15.847999999999985</v>
      </c>
      <c r="S282" s="47">
        <f t="shared" si="18"/>
        <v>84.70399999999995</v>
      </c>
    </row>
    <row r="283" spans="1:19" s="6" customFormat="1" ht="11.25">
      <c r="A283" s="59" t="s">
        <v>290</v>
      </c>
      <c r="B283" s="49">
        <v>8.86</v>
      </c>
      <c r="C283" s="49">
        <v>12.65</v>
      </c>
      <c r="D283" s="49">
        <v>18.29</v>
      </c>
      <c r="E283" s="52">
        <v>224.46</v>
      </c>
      <c r="F283" s="49">
        <v>4.09</v>
      </c>
      <c r="G283" s="49">
        <v>10.93</v>
      </c>
      <c r="H283" s="92">
        <v>0.0018898333333333332</v>
      </c>
      <c r="I283" s="46">
        <v>0.0025459259259259237</v>
      </c>
      <c r="J283" s="49">
        <f t="shared" si="16"/>
        <v>40.723200000000006</v>
      </c>
      <c r="K283" s="70">
        <v>0.0008927037037037039</v>
      </c>
      <c r="Q283" s="47">
        <f t="shared" si="17"/>
        <v>15.905599999999986</v>
      </c>
      <c r="S283" s="47">
        <f t="shared" si="18"/>
        <v>85.06879999999995</v>
      </c>
    </row>
    <row r="284" spans="1:19" s="6" customFormat="1" ht="11.25">
      <c r="A284" s="59" t="s">
        <v>291</v>
      </c>
      <c r="B284" s="49">
        <v>8.88</v>
      </c>
      <c r="C284" s="49">
        <v>12.68</v>
      </c>
      <c r="D284" s="49">
        <v>18.33</v>
      </c>
      <c r="E284" s="52">
        <v>222.12</v>
      </c>
      <c r="F284" s="49">
        <v>4.04</v>
      </c>
      <c r="G284" s="49">
        <v>10.57</v>
      </c>
      <c r="H284" s="92">
        <v>0.0018939259259259259</v>
      </c>
      <c r="I284" s="46">
        <v>0.002552037037037035</v>
      </c>
      <c r="J284" s="49">
        <f t="shared" si="16"/>
        <v>40.790400000000005</v>
      </c>
      <c r="K284" s="70">
        <v>0.0008941481481481484</v>
      </c>
      <c r="Q284" s="47">
        <f t="shared" si="17"/>
        <v>15.963199999999986</v>
      </c>
      <c r="S284" s="47">
        <f t="shared" si="18"/>
        <v>85.43359999999996</v>
      </c>
    </row>
    <row r="285" spans="1:19" s="6" customFormat="1" ht="11.25">
      <c r="A285" s="59" t="s">
        <v>292</v>
      </c>
      <c r="B285" s="49">
        <v>8.9</v>
      </c>
      <c r="C285" s="49">
        <v>12.71</v>
      </c>
      <c r="D285" s="49">
        <v>18.36</v>
      </c>
      <c r="E285" s="52">
        <v>219.78</v>
      </c>
      <c r="F285" s="49">
        <v>3.98</v>
      </c>
      <c r="G285" s="49">
        <v>10.2</v>
      </c>
      <c r="H285" s="92">
        <v>0.0018980185185185185</v>
      </c>
      <c r="I285" s="46">
        <v>0.002558148148148146</v>
      </c>
      <c r="J285" s="49">
        <f t="shared" si="16"/>
        <v>40.857600000000005</v>
      </c>
      <c r="K285" s="70">
        <v>0.0008955925925925928</v>
      </c>
      <c r="Q285" s="47">
        <f aca="true" t="shared" si="19" ref="Q285:Q301">Q286-(Q$52-Q$2)/50</f>
        <v>16.020799999999987</v>
      </c>
      <c r="S285" s="47">
        <f aca="true" t="shared" si="20" ref="S285:S301">S286-(S$52-S$2)/50</f>
        <v>85.79839999999996</v>
      </c>
    </row>
    <row r="286" spans="1:19" s="6" customFormat="1" ht="11.25">
      <c r="A286" s="59" t="s">
        <v>293</v>
      </c>
      <c r="B286" s="49">
        <v>8.92</v>
      </c>
      <c r="C286" s="49">
        <v>12.74</v>
      </c>
      <c r="D286" s="49">
        <v>18.4</v>
      </c>
      <c r="E286" s="52">
        <v>217.44</v>
      </c>
      <c r="F286" s="49">
        <v>3.92</v>
      </c>
      <c r="G286" s="49">
        <v>9.84</v>
      </c>
      <c r="H286" s="92">
        <v>0.0019021111111111111</v>
      </c>
      <c r="I286" s="46">
        <v>0.0025642592592592574</v>
      </c>
      <c r="J286" s="49">
        <f t="shared" si="16"/>
        <v>40.924800000000005</v>
      </c>
      <c r="K286" s="70">
        <v>0.0008970370370370372</v>
      </c>
      <c r="Q286" s="47">
        <f t="shared" si="19"/>
        <v>16.078399999999988</v>
      </c>
      <c r="S286" s="47">
        <f t="shared" si="20"/>
        <v>86.16319999999996</v>
      </c>
    </row>
    <row r="287" spans="1:19" s="6" customFormat="1" ht="11.25">
      <c r="A287" s="59" t="s">
        <v>294</v>
      </c>
      <c r="B287" s="49">
        <v>8.93</v>
      </c>
      <c r="C287" s="49">
        <v>12.77</v>
      </c>
      <c r="D287" s="49">
        <v>18.44</v>
      </c>
      <c r="E287" s="52">
        <v>215.1</v>
      </c>
      <c r="F287" s="49">
        <v>3.86</v>
      </c>
      <c r="G287" s="49">
        <v>9.47</v>
      </c>
      <c r="H287" s="92">
        <v>0.0019062037037037038</v>
      </c>
      <c r="I287" s="46">
        <v>0.0025703703703703687</v>
      </c>
      <c r="J287" s="49">
        <f t="shared" si="16"/>
        <v>40.992000000000004</v>
      </c>
      <c r="K287" s="70">
        <v>0.0008984814814814817</v>
      </c>
      <c r="Q287" s="47">
        <f t="shared" si="19"/>
        <v>16.13599999999999</v>
      </c>
      <c r="S287" s="47">
        <f t="shared" si="20"/>
        <v>86.52799999999996</v>
      </c>
    </row>
    <row r="288" spans="1:19" s="6" customFormat="1" ht="11.25">
      <c r="A288" s="59" t="s">
        <v>295</v>
      </c>
      <c r="B288" s="49">
        <v>8.95</v>
      </c>
      <c r="C288" s="49">
        <v>12.8</v>
      </c>
      <c r="D288" s="49">
        <v>18.48</v>
      </c>
      <c r="E288" s="52">
        <v>212.76</v>
      </c>
      <c r="F288" s="49">
        <v>3.81</v>
      </c>
      <c r="G288" s="49">
        <v>9.11</v>
      </c>
      <c r="H288" s="92">
        <v>0.0019102962962962964</v>
      </c>
      <c r="I288" s="46">
        <v>0.00257648148148148</v>
      </c>
      <c r="J288" s="49">
        <f t="shared" si="16"/>
        <v>41.059200000000004</v>
      </c>
      <c r="K288" s="70">
        <v>0.0008999259259259261</v>
      </c>
      <c r="Q288" s="47">
        <f t="shared" si="19"/>
        <v>16.19359999999999</v>
      </c>
      <c r="S288" s="47">
        <f t="shared" si="20"/>
        <v>86.89279999999997</v>
      </c>
    </row>
    <row r="289" spans="1:19" s="6" customFormat="1" ht="11.25">
      <c r="A289" s="59" t="s">
        <v>296</v>
      </c>
      <c r="B289" s="49">
        <v>8.97</v>
      </c>
      <c r="C289" s="49">
        <v>12.83</v>
      </c>
      <c r="D289" s="49">
        <v>18.51</v>
      </c>
      <c r="E289" s="52">
        <v>210.42</v>
      </c>
      <c r="F289" s="49">
        <v>3.75</v>
      </c>
      <c r="G289" s="49">
        <v>8.74</v>
      </c>
      <c r="H289" s="92">
        <v>0.001914388888888889</v>
      </c>
      <c r="I289" s="46">
        <v>0.002582592592592591</v>
      </c>
      <c r="J289" s="49">
        <f t="shared" si="16"/>
        <v>41.126400000000004</v>
      </c>
      <c r="K289" s="70">
        <v>0.0009013703703703705</v>
      </c>
      <c r="Q289" s="47">
        <f t="shared" si="19"/>
        <v>16.25119999999999</v>
      </c>
      <c r="S289" s="47">
        <f t="shared" si="20"/>
        <v>87.25759999999997</v>
      </c>
    </row>
    <row r="290" spans="1:19" s="6" customFormat="1" ht="11.25">
      <c r="A290" s="59" t="s">
        <v>297</v>
      </c>
      <c r="B290" s="49">
        <v>8.99</v>
      </c>
      <c r="C290" s="49">
        <v>12.85</v>
      </c>
      <c r="D290" s="49">
        <v>18.55</v>
      </c>
      <c r="E290" s="52">
        <v>208.08</v>
      </c>
      <c r="F290" s="49">
        <v>3.69</v>
      </c>
      <c r="G290" s="49">
        <v>8.38</v>
      </c>
      <c r="H290" s="92">
        <v>0.0019184814814814817</v>
      </c>
      <c r="I290" s="46">
        <v>0.0025887037037037024</v>
      </c>
      <c r="J290" s="49">
        <f t="shared" si="16"/>
        <v>41.1936</v>
      </c>
      <c r="K290" s="70">
        <v>0.000902814814814815</v>
      </c>
      <c r="Q290" s="47">
        <f t="shared" si="19"/>
        <v>16.30879999999999</v>
      </c>
      <c r="S290" s="47">
        <f t="shared" si="20"/>
        <v>87.62239999999997</v>
      </c>
    </row>
    <row r="291" spans="1:19" s="6" customFormat="1" ht="11.25">
      <c r="A291" s="59" t="s">
        <v>298</v>
      </c>
      <c r="B291" s="49">
        <v>9</v>
      </c>
      <c r="C291" s="49">
        <v>12.88</v>
      </c>
      <c r="D291" s="49">
        <v>18.59</v>
      </c>
      <c r="E291" s="52">
        <v>205.74</v>
      </c>
      <c r="F291" s="49">
        <v>3.63</v>
      </c>
      <c r="G291" s="49">
        <v>8.01</v>
      </c>
      <c r="H291" s="92">
        <v>0.0019225740740740744</v>
      </c>
      <c r="I291" s="46">
        <v>0.0025948148148148137</v>
      </c>
      <c r="J291" s="49">
        <f t="shared" si="16"/>
        <v>41.2608</v>
      </c>
      <c r="K291" s="70">
        <v>0.0009042592592592594</v>
      </c>
      <c r="Q291" s="47">
        <f t="shared" si="19"/>
        <v>16.36639999999999</v>
      </c>
      <c r="S291" s="47">
        <f t="shared" si="20"/>
        <v>87.98719999999997</v>
      </c>
    </row>
    <row r="292" spans="1:19" s="6" customFormat="1" ht="11.25">
      <c r="A292" s="59" t="s">
        <v>299</v>
      </c>
      <c r="B292" s="49">
        <v>9.02</v>
      </c>
      <c r="C292" s="49">
        <v>12.91</v>
      </c>
      <c r="D292" s="49">
        <v>18.63</v>
      </c>
      <c r="E292" s="52">
        <v>203.4</v>
      </c>
      <c r="F292" s="49">
        <v>3.58</v>
      </c>
      <c r="G292" s="49">
        <v>7.65</v>
      </c>
      <c r="H292" s="92">
        <v>0.001926666666666667</v>
      </c>
      <c r="I292" s="46">
        <v>0.002600925925925925</v>
      </c>
      <c r="J292" s="49">
        <f t="shared" si="16"/>
        <v>41.328</v>
      </c>
      <c r="K292" s="70">
        <v>0.0009057037037037038</v>
      </c>
      <c r="Q292" s="47">
        <f t="shared" si="19"/>
        <v>16.423999999999992</v>
      </c>
      <c r="S292" s="47">
        <f t="shared" si="20"/>
        <v>88.35199999999998</v>
      </c>
    </row>
    <row r="293" spans="1:19" s="6" customFormat="1" ht="11.25">
      <c r="A293" s="59" t="s">
        <v>300</v>
      </c>
      <c r="B293" s="49">
        <v>9.04</v>
      </c>
      <c r="C293" s="49">
        <v>12.94</v>
      </c>
      <c r="D293" s="49">
        <v>18.66</v>
      </c>
      <c r="E293" s="52">
        <v>201.06</v>
      </c>
      <c r="F293" s="49">
        <v>3.52</v>
      </c>
      <c r="G293" s="49">
        <v>7.28</v>
      </c>
      <c r="H293" s="92">
        <v>0.0019307592592592597</v>
      </c>
      <c r="I293" s="46">
        <v>0.002607037037037036</v>
      </c>
      <c r="J293" s="49">
        <f t="shared" si="16"/>
        <v>41.3952</v>
      </c>
      <c r="K293" s="70">
        <v>0.0009071481481481482</v>
      </c>
      <c r="Q293" s="47">
        <f t="shared" si="19"/>
        <v>16.481599999999993</v>
      </c>
      <c r="S293" s="47">
        <f t="shared" si="20"/>
        <v>88.71679999999998</v>
      </c>
    </row>
    <row r="294" spans="1:19" s="6" customFormat="1" ht="11.25">
      <c r="A294" s="59" t="s">
        <v>301</v>
      </c>
      <c r="B294" s="49">
        <v>9.06</v>
      </c>
      <c r="C294" s="49">
        <v>12.97</v>
      </c>
      <c r="D294" s="49">
        <v>18.7</v>
      </c>
      <c r="E294" s="52">
        <v>198.72</v>
      </c>
      <c r="F294" s="49">
        <v>3.46</v>
      </c>
      <c r="G294" s="49">
        <v>6.92</v>
      </c>
      <c r="H294" s="92">
        <v>0.0019348518518518523</v>
      </c>
      <c r="I294" s="46">
        <v>0.0026131481481481474</v>
      </c>
      <c r="J294" s="49">
        <f t="shared" si="16"/>
        <v>41.4624</v>
      </c>
      <c r="K294" s="70">
        <v>0.0009085925925925927</v>
      </c>
      <c r="Q294" s="47">
        <f t="shared" si="19"/>
        <v>16.539199999999994</v>
      </c>
      <c r="S294" s="47">
        <f t="shared" si="20"/>
        <v>89.08159999999998</v>
      </c>
    </row>
    <row r="295" spans="1:19" s="6" customFormat="1" ht="11.25">
      <c r="A295" s="59" t="s">
        <v>302</v>
      </c>
      <c r="B295" s="49">
        <v>9.08</v>
      </c>
      <c r="C295" s="49">
        <v>13</v>
      </c>
      <c r="D295" s="49">
        <v>18.74</v>
      </c>
      <c r="E295" s="52">
        <v>196.38</v>
      </c>
      <c r="F295" s="49">
        <v>3.4</v>
      </c>
      <c r="G295" s="49">
        <v>6.55</v>
      </c>
      <c r="H295" s="92">
        <v>0.001938944444444445</v>
      </c>
      <c r="I295" s="46">
        <v>0.0026192592592592587</v>
      </c>
      <c r="J295" s="49">
        <f t="shared" si="16"/>
        <v>41.5296</v>
      </c>
      <c r="K295" s="70">
        <v>0.0009100370370370371</v>
      </c>
      <c r="Q295" s="47">
        <f t="shared" si="19"/>
        <v>16.596799999999995</v>
      </c>
      <c r="S295" s="47">
        <f t="shared" si="20"/>
        <v>89.44639999999998</v>
      </c>
    </row>
    <row r="296" spans="1:19" s="6" customFormat="1" ht="11.25">
      <c r="A296" s="59" t="s">
        <v>303</v>
      </c>
      <c r="B296" s="49">
        <v>9.09</v>
      </c>
      <c r="C296" s="49">
        <v>13.03</v>
      </c>
      <c r="D296" s="49">
        <v>18.78</v>
      </c>
      <c r="E296" s="52">
        <v>194.04</v>
      </c>
      <c r="F296" s="49">
        <v>3.35</v>
      </c>
      <c r="G296" s="49">
        <v>6.19</v>
      </c>
      <c r="H296" s="92">
        <v>0.0019430370370370376</v>
      </c>
      <c r="I296" s="46">
        <v>0.00262537037037037</v>
      </c>
      <c r="J296" s="49">
        <f t="shared" si="16"/>
        <v>41.5968</v>
      </c>
      <c r="K296" s="70">
        <v>0.0009114814814814815</v>
      </c>
      <c r="Q296" s="47">
        <f t="shared" si="19"/>
        <v>16.654399999999995</v>
      </c>
      <c r="S296" s="47">
        <f t="shared" si="20"/>
        <v>89.81119999999999</v>
      </c>
    </row>
    <row r="297" spans="1:19" s="6" customFormat="1" ht="11.25">
      <c r="A297" s="59" t="s">
        <v>304</v>
      </c>
      <c r="B297" s="49">
        <v>9.11</v>
      </c>
      <c r="C297" s="49">
        <v>13.06</v>
      </c>
      <c r="D297" s="49">
        <v>18.81</v>
      </c>
      <c r="E297" s="52">
        <v>191.7</v>
      </c>
      <c r="F297" s="49">
        <v>3.29</v>
      </c>
      <c r="G297" s="49">
        <v>5.82</v>
      </c>
      <c r="H297" s="92">
        <v>0.0019471296296296303</v>
      </c>
      <c r="I297" s="46">
        <v>0.002631481481481481</v>
      </c>
      <c r="J297" s="49">
        <f t="shared" si="16"/>
        <v>41.664</v>
      </c>
      <c r="K297" s="70">
        <v>0.000912925925925926</v>
      </c>
      <c r="Q297" s="47">
        <f t="shared" si="19"/>
        <v>16.711999999999996</v>
      </c>
      <c r="S297" s="47">
        <f t="shared" si="20"/>
        <v>90.17599999999999</v>
      </c>
    </row>
    <row r="298" spans="1:19" ht="11.25">
      <c r="A298" s="59" t="s">
        <v>305</v>
      </c>
      <c r="B298" s="49">
        <v>9.13</v>
      </c>
      <c r="C298" s="49">
        <v>13.08</v>
      </c>
      <c r="D298" s="49">
        <v>18.85</v>
      </c>
      <c r="E298" s="52">
        <v>189.36</v>
      </c>
      <c r="F298" s="49">
        <v>3.23</v>
      </c>
      <c r="G298" s="49">
        <v>5.46</v>
      </c>
      <c r="H298" s="92">
        <v>0.001951222222222223</v>
      </c>
      <c r="I298" s="46">
        <v>0.0026375925925925924</v>
      </c>
      <c r="J298" s="49">
        <f t="shared" si="16"/>
        <v>41.7312</v>
      </c>
      <c r="K298" s="70">
        <v>0.0009143703703703704</v>
      </c>
      <c r="Q298" s="47">
        <f t="shared" si="19"/>
        <v>16.769599999999997</v>
      </c>
      <c r="S298" s="47">
        <f t="shared" si="20"/>
        <v>90.54079999999999</v>
      </c>
    </row>
    <row r="299" spans="1:19" ht="11.25">
      <c r="A299" s="59" t="s">
        <v>306</v>
      </c>
      <c r="B299" s="49">
        <v>9.15</v>
      </c>
      <c r="C299" s="49">
        <v>13.11</v>
      </c>
      <c r="D299" s="49">
        <v>18.89</v>
      </c>
      <c r="E299" s="52">
        <v>187.02</v>
      </c>
      <c r="F299" s="49">
        <v>3.17</v>
      </c>
      <c r="G299" s="49">
        <v>5.09</v>
      </c>
      <c r="H299" s="92">
        <v>0.0019553148148148155</v>
      </c>
      <c r="I299" s="46">
        <v>0.0026437037037037037</v>
      </c>
      <c r="J299" s="49">
        <f t="shared" si="16"/>
        <v>41.7984</v>
      </c>
      <c r="K299" s="70">
        <v>0.0009158148148148148</v>
      </c>
      <c r="Q299" s="47">
        <f t="shared" si="19"/>
        <v>16.827199999999998</v>
      </c>
      <c r="S299" s="47">
        <f t="shared" si="20"/>
        <v>90.90559999999999</v>
      </c>
    </row>
    <row r="300" spans="1:19" ht="11.25">
      <c r="A300" s="59" t="s">
        <v>307</v>
      </c>
      <c r="B300" s="49">
        <v>9.16</v>
      </c>
      <c r="C300" s="49">
        <v>13.14</v>
      </c>
      <c r="D300" s="49">
        <v>18.93</v>
      </c>
      <c r="E300" s="52">
        <v>184.68</v>
      </c>
      <c r="F300" s="49">
        <v>3.12</v>
      </c>
      <c r="G300" s="49">
        <v>4.73</v>
      </c>
      <c r="H300" s="92">
        <v>0.001959407407407408</v>
      </c>
      <c r="I300" s="46">
        <v>0.002649814814814815</v>
      </c>
      <c r="J300" s="49">
        <f t="shared" si="16"/>
        <v>41.8656</v>
      </c>
      <c r="K300" s="70">
        <v>0.0009172592592592593</v>
      </c>
      <c r="Q300" s="47">
        <f t="shared" si="19"/>
        <v>16.8848</v>
      </c>
      <c r="S300" s="47">
        <f t="shared" si="20"/>
        <v>91.2704</v>
      </c>
    </row>
    <row r="301" spans="1:19" ht="11.25">
      <c r="A301" s="59" t="s">
        <v>308</v>
      </c>
      <c r="B301" s="49">
        <v>9.18</v>
      </c>
      <c r="C301" s="49">
        <v>13.17</v>
      </c>
      <c r="D301" s="49">
        <v>18.96</v>
      </c>
      <c r="E301" s="52">
        <v>182.34</v>
      </c>
      <c r="F301" s="49">
        <v>3.06</v>
      </c>
      <c r="G301" s="49">
        <v>4.36</v>
      </c>
      <c r="H301" s="92">
        <v>0.0019635000000000004</v>
      </c>
      <c r="I301" s="46">
        <v>0.002655925925925926</v>
      </c>
      <c r="J301" s="49">
        <f>J302-(J$302-J$252)/50</f>
        <v>41.9328</v>
      </c>
      <c r="K301" s="70">
        <v>0.0009187037037037037</v>
      </c>
      <c r="Q301" s="47">
        <f t="shared" si="19"/>
        <v>16.9424</v>
      </c>
      <c r="S301" s="47">
        <f t="shared" si="20"/>
        <v>91.6352</v>
      </c>
    </row>
    <row r="302" spans="1:19" ht="11.25">
      <c r="A302" s="59" t="s">
        <v>309</v>
      </c>
      <c r="B302" s="49">
        <v>9.2</v>
      </c>
      <c r="C302" s="49">
        <v>13.2</v>
      </c>
      <c r="D302" s="49">
        <v>19</v>
      </c>
      <c r="E302" s="52">
        <v>180</v>
      </c>
      <c r="F302" s="49">
        <v>3</v>
      </c>
      <c r="G302" s="49">
        <v>4</v>
      </c>
      <c r="H302" s="92">
        <v>0.001967592592592593</v>
      </c>
      <c r="I302" s="46">
        <v>0.0026620370370370374</v>
      </c>
      <c r="J302" s="49">
        <v>42</v>
      </c>
      <c r="K302" s="70">
        <v>0.0009201481481481481</v>
      </c>
      <c r="Q302" s="50">
        <v>17</v>
      </c>
      <c r="S302" s="50" t="s">
        <v>9</v>
      </c>
    </row>
    <row r="303" spans="7:11" ht="12.75">
      <c r="G303" s="7"/>
      <c r="K303" s="70">
        <v>0.0009215925925925926</v>
      </c>
    </row>
    <row r="304" ht="12.75">
      <c r="K304" s="70">
        <v>0.000923037037037037</v>
      </c>
    </row>
    <row r="305" ht="12.75">
      <c r="K305" s="70">
        <v>0.0009244814814814814</v>
      </c>
    </row>
    <row r="306" ht="12.75">
      <c r="K306" s="70">
        <v>0.0009259259259259259</v>
      </c>
    </row>
  </sheetData>
  <sheetProtection/>
  <printOptions horizontalCentered="1" verticalCentered="1"/>
  <pageMargins left="0.7874015748031497" right="0.7874015748031497" top="1.3779527559055118" bottom="0.984251968503937" header="0.9055118110236221" footer="0.5118110236220472"/>
  <pageSetup orientation="portrait" paperSize="9" scale="92" r:id="rId1"/>
  <headerFooter alignWithMargins="0">
    <oddHeader>&amp;C&amp;"Arial CE,Félkövér"&amp;12TÖBBPRÓBA PONTÉRTÉK TÁBLÁZAT 
FIÚK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306"/>
  <sheetViews>
    <sheetView zoomScalePageLayoutView="0" workbookViewId="0" topLeftCell="A275">
      <selection activeCell="C2" sqref="C2:C302"/>
    </sheetView>
  </sheetViews>
  <sheetFormatPr defaultColWidth="9.00390625" defaultRowHeight="12.75"/>
  <cols>
    <col min="1" max="1" width="6.00390625" style="1" customWidth="1"/>
    <col min="2" max="2" width="6.125" style="3" customWidth="1"/>
    <col min="3" max="3" width="6.00390625" style="1" customWidth="1"/>
    <col min="4" max="4" width="6.375" style="1" customWidth="1"/>
    <col min="5" max="5" width="9.00390625" style="4" customWidth="1"/>
    <col min="6" max="6" width="9.125" style="14" customWidth="1"/>
    <col min="7" max="16384" width="9.125" style="2" customWidth="1"/>
  </cols>
  <sheetData>
    <row r="1" spans="1:11" ht="11.25">
      <c r="A1" s="59" t="s">
        <v>0</v>
      </c>
      <c r="B1" s="55" t="s">
        <v>321</v>
      </c>
      <c r="C1" s="55" t="s">
        <v>319</v>
      </c>
      <c r="D1" s="56" t="s">
        <v>310</v>
      </c>
      <c r="E1" s="57" t="s">
        <v>2</v>
      </c>
      <c r="F1" s="55" t="s">
        <v>3</v>
      </c>
      <c r="G1" s="55" t="s">
        <v>4</v>
      </c>
      <c r="H1" s="58" t="s">
        <v>322</v>
      </c>
      <c r="I1" s="58" t="s">
        <v>5</v>
      </c>
      <c r="J1" s="56" t="s">
        <v>323</v>
      </c>
      <c r="K1" s="58" t="s">
        <v>6</v>
      </c>
    </row>
    <row r="2" spans="1:11" ht="11.25">
      <c r="A2" s="59" t="s">
        <v>7</v>
      </c>
      <c r="B2" s="50" t="s">
        <v>324</v>
      </c>
      <c r="C2" s="50">
        <v>6.9</v>
      </c>
      <c r="D2" s="50">
        <v>11.35</v>
      </c>
      <c r="E2" s="53">
        <v>630</v>
      </c>
      <c r="F2" s="50">
        <v>15</v>
      </c>
      <c r="G2" s="50">
        <v>71.2</v>
      </c>
      <c r="H2" s="43">
        <v>0.0010300925925925926</v>
      </c>
      <c r="I2" s="67">
        <v>0.001388888888888889</v>
      </c>
      <c r="J2" s="50">
        <v>25.8</v>
      </c>
      <c r="K2" s="67">
        <v>0.0005902777777777778</v>
      </c>
    </row>
    <row r="3" spans="1:11" ht="11.25">
      <c r="A3" s="59" t="s">
        <v>10</v>
      </c>
      <c r="B3" s="47">
        <f aca="true" t="shared" si="0" ref="B3:J28">B4-(B$52-B$2)/50</f>
        <v>5.111999999999979</v>
      </c>
      <c r="C3" s="47">
        <f t="shared" si="0"/>
        <v>6.91800000000001</v>
      </c>
      <c r="D3" s="47">
        <f t="shared" si="0"/>
        <v>11.370999999999961</v>
      </c>
      <c r="E3" s="54">
        <f t="shared" si="0"/>
        <v>628.8000000000022</v>
      </c>
      <c r="F3" s="47">
        <f t="shared" si="0"/>
        <v>14.959999999999958</v>
      </c>
      <c r="G3" s="47">
        <f t="shared" si="0"/>
        <v>71.01599999999988</v>
      </c>
      <c r="H3" s="44">
        <f t="shared" si="0"/>
        <v>0.0010326388888888896</v>
      </c>
      <c r="I3" s="67">
        <f t="shared" si="0"/>
        <v>0.0013923611111111122</v>
      </c>
      <c r="J3" s="47">
        <f t="shared" si="0"/>
        <v>25.843999999999976</v>
      </c>
      <c r="K3" s="68">
        <f aca="true" t="shared" si="1" ref="K3:K51">K4-(K$52-K$2)/50</f>
        <v>0.0005912037037037039</v>
      </c>
    </row>
    <row r="4" spans="1:11" ht="11.25">
      <c r="A4" s="59" t="s">
        <v>11</v>
      </c>
      <c r="B4" s="47">
        <f t="shared" si="0"/>
        <v>5.123999999999979</v>
      </c>
      <c r="C4" s="47">
        <f t="shared" si="0"/>
        <v>6.93600000000001</v>
      </c>
      <c r="D4" s="47">
        <f t="shared" si="0"/>
        <v>11.391999999999962</v>
      </c>
      <c r="E4" s="54">
        <f t="shared" si="0"/>
        <v>627.6000000000022</v>
      </c>
      <c r="F4" s="47">
        <f t="shared" si="0"/>
        <v>14.919999999999959</v>
      </c>
      <c r="G4" s="47">
        <f t="shared" si="0"/>
        <v>70.83199999999988</v>
      </c>
      <c r="H4" s="44">
        <f t="shared" si="0"/>
        <v>0.0010351851851851859</v>
      </c>
      <c r="I4" s="67">
        <f t="shared" si="0"/>
        <v>0.0013958333333333344</v>
      </c>
      <c r="J4" s="47">
        <f t="shared" si="0"/>
        <v>25.887999999999977</v>
      </c>
      <c r="K4" s="68">
        <f t="shared" si="1"/>
        <v>0.0005921296296296298</v>
      </c>
    </row>
    <row r="5" spans="1:11" ht="11.25">
      <c r="A5" s="59" t="s">
        <v>12</v>
      </c>
      <c r="B5" s="47">
        <f t="shared" si="0"/>
        <v>5.13599999999998</v>
      </c>
      <c r="C5" s="47">
        <f t="shared" si="0"/>
        <v>6.9540000000000095</v>
      </c>
      <c r="D5" s="47">
        <f t="shared" si="0"/>
        <v>11.412999999999963</v>
      </c>
      <c r="E5" s="54">
        <f t="shared" si="0"/>
        <v>626.4000000000021</v>
      </c>
      <c r="F5" s="47">
        <f t="shared" si="0"/>
        <v>14.87999999999996</v>
      </c>
      <c r="G5" s="47">
        <f t="shared" si="0"/>
        <v>70.64799999999988</v>
      </c>
      <c r="H5" s="44">
        <f t="shared" si="0"/>
        <v>0.0010377314814814821</v>
      </c>
      <c r="I5" s="67">
        <f t="shared" si="0"/>
        <v>0.0013993055555555566</v>
      </c>
      <c r="J5" s="47">
        <f t="shared" si="0"/>
        <v>25.931999999999977</v>
      </c>
      <c r="K5" s="68">
        <f t="shared" si="1"/>
        <v>0.0005930555555555558</v>
      </c>
    </row>
    <row r="6" spans="1:11" ht="11.25">
      <c r="A6" s="59" t="s">
        <v>13</v>
      </c>
      <c r="B6" s="47">
        <f t="shared" si="0"/>
        <v>5.14799999999998</v>
      </c>
      <c r="C6" s="47">
        <f t="shared" si="0"/>
        <v>6.972000000000009</v>
      </c>
      <c r="D6" s="47">
        <f t="shared" si="0"/>
        <v>11.433999999999964</v>
      </c>
      <c r="E6" s="54">
        <f t="shared" si="0"/>
        <v>625.2000000000021</v>
      </c>
      <c r="F6" s="47">
        <f t="shared" si="0"/>
        <v>14.83999999999996</v>
      </c>
      <c r="G6" s="47">
        <f t="shared" si="0"/>
        <v>70.46399999999988</v>
      </c>
      <c r="H6" s="44">
        <f t="shared" si="0"/>
        <v>0.0010402777777777784</v>
      </c>
      <c r="I6" s="67">
        <f t="shared" si="0"/>
        <v>0.0014027777777777788</v>
      </c>
      <c r="J6" s="47">
        <f t="shared" si="0"/>
        <v>25.975999999999978</v>
      </c>
      <c r="K6" s="68">
        <f t="shared" si="1"/>
        <v>0.0005939814814814817</v>
      </c>
    </row>
    <row r="7" spans="1:11" ht="11.25">
      <c r="A7" s="59" t="s">
        <v>14</v>
      </c>
      <c r="B7" s="47">
        <f t="shared" si="0"/>
        <v>5.159999999999981</v>
      </c>
      <c r="C7" s="47">
        <f t="shared" si="0"/>
        <v>6.990000000000009</v>
      </c>
      <c r="D7" s="47">
        <f t="shared" si="0"/>
        <v>11.454999999999965</v>
      </c>
      <c r="E7" s="54">
        <f t="shared" si="0"/>
        <v>624.000000000002</v>
      </c>
      <c r="F7" s="47">
        <f t="shared" si="0"/>
        <v>14.799999999999962</v>
      </c>
      <c r="G7" s="47">
        <f t="shared" si="0"/>
        <v>70.27999999999989</v>
      </c>
      <c r="H7" s="44">
        <f t="shared" si="0"/>
        <v>0.0010428240740740747</v>
      </c>
      <c r="I7" s="67">
        <f t="shared" si="0"/>
        <v>0.001406250000000001</v>
      </c>
      <c r="J7" s="47">
        <f t="shared" si="0"/>
        <v>26.01999999999998</v>
      </c>
      <c r="K7" s="68">
        <f t="shared" si="1"/>
        <v>0.0005949074074074076</v>
      </c>
    </row>
    <row r="8" spans="1:11" ht="11.25">
      <c r="A8" s="59" t="s">
        <v>15</v>
      </c>
      <c r="B8" s="47">
        <f t="shared" si="0"/>
        <v>5.171999999999981</v>
      </c>
      <c r="C8" s="47">
        <f t="shared" si="0"/>
        <v>7.008000000000009</v>
      </c>
      <c r="D8" s="47">
        <f t="shared" si="0"/>
        <v>11.475999999999965</v>
      </c>
      <c r="E8" s="54">
        <f t="shared" si="0"/>
        <v>622.800000000002</v>
      </c>
      <c r="F8" s="47">
        <f t="shared" si="0"/>
        <v>14.759999999999962</v>
      </c>
      <c r="G8" s="47">
        <f t="shared" si="0"/>
        <v>70.09599999999989</v>
      </c>
      <c r="H8" s="44">
        <f t="shared" si="0"/>
        <v>0.001045370370370371</v>
      </c>
      <c r="I8" s="67">
        <f t="shared" si="0"/>
        <v>0.0014097222222222232</v>
      </c>
      <c r="J8" s="47">
        <f t="shared" si="0"/>
        <v>26.06399999999998</v>
      </c>
      <c r="K8" s="68">
        <f t="shared" si="1"/>
        <v>0.0005958333333333335</v>
      </c>
    </row>
    <row r="9" spans="1:11" ht="11.25">
      <c r="A9" s="59" t="s">
        <v>16</v>
      </c>
      <c r="B9" s="47">
        <f t="shared" si="0"/>
        <v>5.1839999999999815</v>
      </c>
      <c r="C9" s="47">
        <f t="shared" si="0"/>
        <v>7.026000000000009</v>
      </c>
      <c r="D9" s="47">
        <f t="shared" si="0"/>
        <v>11.496999999999966</v>
      </c>
      <c r="E9" s="54">
        <f t="shared" si="0"/>
        <v>621.600000000002</v>
      </c>
      <c r="F9" s="47">
        <f t="shared" si="0"/>
        <v>14.719999999999963</v>
      </c>
      <c r="G9" s="47">
        <f t="shared" si="0"/>
        <v>69.91199999999989</v>
      </c>
      <c r="H9" s="44">
        <f t="shared" si="0"/>
        <v>0.0010479166666666673</v>
      </c>
      <c r="I9" s="67">
        <f t="shared" si="0"/>
        <v>0.0014131944444444454</v>
      </c>
      <c r="J9" s="47">
        <f t="shared" si="0"/>
        <v>26.10799999999998</v>
      </c>
      <c r="K9" s="68">
        <f t="shared" si="1"/>
        <v>0.0005967592592592594</v>
      </c>
    </row>
    <row r="10" spans="1:11" ht="11.25">
      <c r="A10" s="59" t="s">
        <v>17</v>
      </c>
      <c r="B10" s="47">
        <f t="shared" si="0"/>
        <v>5.195999999999982</v>
      </c>
      <c r="C10" s="47">
        <f t="shared" si="0"/>
        <v>7.0440000000000085</v>
      </c>
      <c r="D10" s="47">
        <f t="shared" si="0"/>
        <v>11.517999999999967</v>
      </c>
      <c r="E10" s="54">
        <f t="shared" si="0"/>
        <v>620.4000000000019</v>
      </c>
      <c r="F10" s="47">
        <f t="shared" si="0"/>
        <v>14.679999999999964</v>
      </c>
      <c r="G10" s="47">
        <f t="shared" si="0"/>
        <v>69.7279999999999</v>
      </c>
      <c r="H10" s="44">
        <f t="shared" si="0"/>
        <v>0.0010504629629629635</v>
      </c>
      <c r="I10" s="67">
        <f t="shared" si="0"/>
        <v>0.0014166666666666676</v>
      </c>
      <c r="J10" s="47">
        <f t="shared" si="0"/>
        <v>26.15199999999998</v>
      </c>
      <c r="K10" s="68">
        <f t="shared" si="1"/>
        <v>0.0005976851851851854</v>
      </c>
    </row>
    <row r="11" spans="1:11" ht="11.25">
      <c r="A11" s="59" t="s">
        <v>18</v>
      </c>
      <c r="B11" s="47">
        <f t="shared" si="0"/>
        <v>5.207999999999982</v>
      </c>
      <c r="C11" s="47">
        <f t="shared" si="0"/>
        <v>7.062000000000008</v>
      </c>
      <c r="D11" s="47">
        <f t="shared" si="0"/>
        <v>11.538999999999968</v>
      </c>
      <c r="E11" s="54">
        <f t="shared" si="0"/>
        <v>619.2000000000019</v>
      </c>
      <c r="F11" s="47">
        <f t="shared" si="0"/>
        <v>14.639999999999965</v>
      </c>
      <c r="G11" s="47">
        <f t="shared" si="0"/>
        <v>69.5439999999999</v>
      </c>
      <c r="H11" s="44">
        <f t="shared" si="0"/>
        <v>0.0010530092592592598</v>
      </c>
      <c r="I11" s="67">
        <f t="shared" si="0"/>
        <v>0.0014201388888888898</v>
      </c>
      <c r="J11" s="47">
        <f t="shared" si="0"/>
        <v>26.19599999999998</v>
      </c>
      <c r="K11" s="68">
        <f t="shared" si="1"/>
        <v>0.0005986111111111113</v>
      </c>
    </row>
    <row r="12" spans="1:11" ht="11.25">
      <c r="A12" s="59" t="s">
        <v>19</v>
      </c>
      <c r="B12" s="47">
        <f t="shared" si="0"/>
        <v>5.219999999999983</v>
      </c>
      <c r="C12" s="47">
        <f t="shared" si="0"/>
        <v>7.080000000000008</v>
      </c>
      <c r="D12" s="47">
        <f t="shared" si="0"/>
        <v>11.559999999999969</v>
      </c>
      <c r="E12" s="54">
        <f t="shared" si="0"/>
        <v>618.0000000000018</v>
      </c>
      <c r="F12" s="47">
        <f t="shared" si="0"/>
        <v>14.599999999999966</v>
      </c>
      <c r="G12" s="47">
        <f t="shared" si="0"/>
        <v>69.3599999999999</v>
      </c>
      <c r="H12" s="44">
        <f t="shared" si="0"/>
        <v>0.001055555555555556</v>
      </c>
      <c r="I12" s="67">
        <f t="shared" si="0"/>
        <v>0.001423611111111112</v>
      </c>
      <c r="J12" s="47">
        <f t="shared" si="0"/>
        <v>26.23999999999998</v>
      </c>
      <c r="K12" s="68">
        <f t="shared" si="1"/>
        <v>0.0005995370370370372</v>
      </c>
    </row>
    <row r="13" spans="1:11" ht="11.25">
      <c r="A13" s="59" t="s">
        <v>20</v>
      </c>
      <c r="B13" s="47">
        <f t="shared" si="0"/>
        <v>5.231999999999983</v>
      </c>
      <c r="C13" s="47">
        <f t="shared" si="0"/>
        <v>7.098000000000008</v>
      </c>
      <c r="D13" s="47">
        <f t="shared" si="0"/>
        <v>11.58099999999997</v>
      </c>
      <c r="E13" s="54">
        <f t="shared" si="0"/>
        <v>616.8000000000018</v>
      </c>
      <c r="F13" s="47">
        <f t="shared" si="0"/>
        <v>14.559999999999967</v>
      </c>
      <c r="G13" s="47">
        <f t="shared" si="0"/>
        <v>69.1759999999999</v>
      </c>
      <c r="H13" s="44">
        <f t="shared" si="0"/>
        <v>0.0010581018518518524</v>
      </c>
      <c r="I13" s="67">
        <f t="shared" si="0"/>
        <v>0.0014270833333333342</v>
      </c>
      <c r="J13" s="47">
        <f t="shared" si="0"/>
        <v>26.28399999999998</v>
      </c>
      <c r="K13" s="68">
        <f t="shared" si="1"/>
        <v>0.0006004629629629631</v>
      </c>
    </row>
    <row r="14" spans="1:11" ht="11.25">
      <c r="A14" s="59" t="s">
        <v>21</v>
      </c>
      <c r="B14" s="47">
        <f t="shared" si="0"/>
        <v>5.243999999999984</v>
      </c>
      <c r="C14" s="47">
        <f t="shared" si="0"/>
        <v>7.116000000000008</v>
      </c>
      <c r="D14" s="47">
        <f t="shared" si="0"/>
        <v>11.60199999999997</v>
      </c>
      <c r="E14" s="54">
        <f t="shared" si="0"/>
        <v>615.6000000000017</v>
      </c>
      <c r="F14" s="47">
        <f t="shared" si="0"/>
        <v>14.519999999999968</v>
      </c>
      <c r="G14" s="47">
        <f t="shared" si="0"/>
        <v>68.9919999999999</v>
      </c>
      <c r="H14" s="44">
        <f t="shared" si="0"/>
        <v>0.0010606481481481487</v>
      </c>
      <c r="I14" s="67">
        <f t="shared" si="0"/>
        <v>0.0014305555555555564</v>
      </c>
      <c r="J14" s="47">
        <f t="shared" si="0"/>
        <v>26.32799999999998</v>
      </c>
      <c r="K14" s="68">
        <f t="shared" si="1"/>
        <v>0.000601388888888889</v>
      </c>
    </row>
    <row r="15" spans="1:11" ht="11.25">
      <c r="A15" s="59" t="s">
        <v>22</v>
      </c>
      <c r="B15" s="47">
        <f t="shared" si="0"/>
        <v>5.255999999999984</v>
      </c>
      <c r="C15" s="47">
        <f t="shared" si="0"/>
        <v>7.1340000000000074</v>
      </c>
      <c r="D15" s="47">
        <f t="shared" si="0"/>
        <v>11.622999999999971</v>
      </c>
      <c r="E15" s="54">
        <f t="shared" si="0"/>
        <v>614.4000000000017</v>
      </c>
      <c r="F15" s="47">
        <f t="shared" si="0"/>
        <v>14.479999999999968</v>
      </c>
      <c r="G15" s="47">
        <f t="shared" si="0"/>
        <v>68.80799999999991</v>
      </c>
      <c r="H15" s="44">
        <f t="shared" si="0"/>
        <v>0.001063194444444445</v>
      </c>
      <c r="I15" s="67">
        <f t="shared" si="0"/>
        <v>0.0014340277777777786</v>
      </c>
      <c r="J15" s="47">
        <f t="shared" si="0"/>
        <v>26.371999999999982</v>
      </c>
      <c r="K15" s="68">
        <f t="shared" si="1"/>
        <v>0.000602314814814815</v>
      </c>
    </row>
    <row r="16" spans="1:11" ht="11.25">
      <c r="A16" s="59" t="s">
        <v>23</v>
      </c>
      <c r="B16" s="47">
        <f t="shared" si="0"/>
        <v>5.267999999999985</v>
      </c>
      <c r="C16" s="47">
        <f t="shared" si="0"/>
        <v>7.152000000000007</v>
      </c>
      <c r="D16" s="47">
        <f t="shared" si="0"/>
        <v>11.643999999999972</v>
      </c>
      <c r="E16" s="54">
        <f t="shared" si="0"/>
        <v>613.2000000000016</v>
      </c>
      <c r="F16" s="47">
        <f t="shared" si="0"/>
        <v>14.43999999999997</v>
      </c>
      <c r="G16" s="47">
        <f t="shared" si="0"/>
        <v>68.62399999999991</v>
      </c>
      <c r="H16" s="44">
        <f t="shared" si="0"/>
        <v>0.0010657407407407412</v>
      </c>
      <c r="I16" s="67">
        <f t="shared" si="0"/>
        <v>0.0014375000000000008</v>
      </c>
      <c r="J16" s="47">
        <f t="shared" si="0"/>
        <v>26.415999999999983</v>
      </c>
      <c r="K16" s="68">
        <f t="shared" si="1"/>
        <v>0.0006032407407407409</v>
      </c>
    </row>
    <row r="17" spans="1:11" ht="11.25">
      <c r="A17" s="59" t="s">
        <v>24</v>
      </c>
      <c r="B17" s="47">
        <f t="shared" si="0"/>
        <v>5.279999999999985</v>
      </c>
      <c r="C17" s="47">
        <f t="shared" si="0"/>
        <v>7.170000000000007</v>
      </c>
      <c r="D17" s="47">
        <f t="shared" si="0"/>
        <v>11.664999999999973</v>
      </c>
      <c r="E17" s="54">
        <f t="shared" si="0"/>
        <v>612.0000000000016</v>
      </c>
      <c r="F17" s="47">
        <f t="shared" si="0"/>
        <v>14.39999999999997</v>
      </c>
      <c r="G17" s="47">
        <f t="shared" si="0"/>
        <v>68.43999999999991</v>
      </c>
      <c r="H17" s="44">
        <f t="shared" si="0"/>
        <v>0.0010682870370370375</v>
      </c>
      <c r="I17" s="67">
        <f t="shared" si="0"/>
        <v>0.001440972222222223</v>
      </c>
      <c r="J17" s="47">
        <f t="shared" si="0"/>
        <v>26.459999999999983</v>
      </c>
      <c r="K17" s="68">
        <f t="shared" si="1"/>
        <v>0.0006041666666666668</v>
      </c>
    </row>
    <row r="18" spans="1:11" ht="11.25">
      <c r="A18" s="59" t="s">
        <v>25</v>
      </c>
      <c r="B18" s="47">
        <f t="shared" si="0"/>
        <v>5.291999999999986</v>
      </c>
      <c r="C18" s="47">
        <f t="shared" si="0"/>
        <v>7.188000000000007</v>
      </c>
      <c r="D18" s="47">
        <f t="shared" si="0"/>
        <v>11.685999999999973</v>
      </c>
      <c r="E18" s="54">
        <f t="shared" si="0"/>
        <v>610.8000000000015</v>
      </c>
      <c r="F18" s="47">
        <f t="shared" si="0"/>
        <v>14.359999999999971</v>
      </c>
      <c r="G18" s="47">
        <f t="shared" si="0"/>
        <v>68.25599999999991</v>
      </c>
      <c r="H18" s="44">
        <f t="shared" si="0"/>
        <v>0.0010708333333333338</v>
      </c>
      <c r="I18" s="67">
        <f t="shared" si="0"/>
        <v>0.0014444444444444452</v>
      </c>
      <c r="J18" s="47">
        <f t="shared" si="0"/>
        <v>26.503999999999984</v>
      </c>
      <c r="K18" s="68">
        <f t="shared" si="1"/>
        <v>0.0006050925925925927</v>
      </c>
    </row>
    <row r="19" spans="1:11" ht="11.25">
      <c r="A19" s="59" t="s">
        <v>26</v>
      </c>
      <c r="B19" s="47">
        <f t="shared" si="0"/>
        <v>5.303999999999986</v>
      </c>
      <c r="C19" s="47">
        <f t="shared" si="0"/>
        <v>7.206000000000007</v>
      </c>
      <c r="D19" s="47">
        <f t="shared" si="0"/>
        <v>11.706999999999974</v>
      </c>
      <c r="E19" s="54">
        <f t="shared" si="0"/>
        <v>609.6000000000015</v>
      </c>
      <c r="F19" s="47">
        <f t="shared" si="0"/>
        <v>14.319999999999972</v>
      </c>
      <c r="G19" s="47">
        <f t="shared" si="0"/>
        <v>68.07199999999992</v>
      </c>
      <c r="H19" s="44">
        <f t="shared" si="0"/>
        <v>0.00107337962962963</v>
      </c>
      <c r="I19" s="67">
        <f t="shared" si="0"/>
        <v>0.0014479166666666674</v>
      </c>
      <c r="J19" s="47">
        <f t="shared" si="0"/>
        <v>26.547999999999984</v>
      </c>
      <c r="K19" s="68">
        <f t="shared" si="1"/>
        <v>0.0006060185185185186</v>
      </c>
    </row>
    <row r="20" spans="1:11" ht="11.25">
      <c r="A20" s="59" t="s">
        <v>27</v>
      </c>
      <c r="B20" s="47">
        <f t="shared" si="0"/>
        <v>5.3159999999999865</v>
      </c>
      <c r="C20" s="47">
        <f t="shared" si="0"/>
        <v>7.224000000000006</v>
      </c>
      <c r="D20" s="47">
        <f t="shared" si="0"/>
        <v>11.727999999999975</v>
      </c>
      <c r="E20" s="54">
        <f t="shared" si="0"/>
        <v>608.4000000000015</v>
      </c>
      <c r="F20" s="47">
        <f t="shared" si="0"/>
        <v>14.279999999999973</v>
      </c>
      <c r="G20" s="47">
        <f t="shared" si="0"/>
        <v>67.88799999999992</v>
      </c>
      <c r="H20" s="44">
        <f t="shared" si="0"/>
        <v>0.0010759259259259264</v>
      </c>
      <c r="I20" s="67">
        <f t="shared" si="0"/>
        <v>0.0014513888888888896</v>
      </c>
      <c r="J20" s="47">
        <f t="shared" si="0"/>
        <v>26.591999999999985</v>
      </c>
      <c r="K20" s="68">
        <f t="shared" si="1"/>
        <v>0.0006069444444444446</v>
      </c>
    </row>
    <row r="21" spans="1:11" ht="11.25">
      <c r="A21" s="59" t="s">
        <v>28</v>
      </c>
      <c r="B21" s="47">
        <f t="shared" si="0"/>
        <v>5.327999999999987</v>
      </c>
      <c r="C21" s="47">
        <f t="shared" si="0"/>
        <v>7.242000000000006</v>
      </c>
      <c r="D21" s="47">
        <f t="shared" si="0"/>
        <v>11.748999999999976</v>
      </c>
      <c r="E21" s="54">
        <f t="shared" si="0"/>
        <v>607.2000000000014</v>
      </c>
      <c r="F21" s="47">
        <f t="shared" si="0"/>
        <v>14.239999999999974</v>
      </c>
      <c r="G21" s="47">
        <f t="shared" si="0"/>
        <v>67.70399999999992</v>
      </c>
      <c r="H21" s="44">
        <f t="shared" si="0"/>
        <v>0.0010784722222222226</v>
      </c>
      <c r="I21" s="67">
        <f t="shared" si="0"/>
        <v>0.0014548611111111118</v>
      </c>
      <c r="J21" s="47">
        <f t="shared" si="0"/>
        <v>26.635999999999985</v>
      </c>
      <c r="K21" s="68">
        <f t="shared" si="1"/>
        <v>0.0006078703703703705</v>
      </c>
    </row>
    <row r="22" spans="1:11" ht="11.25">
      <c r="A22" s="59" t="s">
        <v>29</v>
      </c>
      <c r="B22" s="47">
        <f t="shared" si="0"/>
        <v>5.339999999999987</v>
      </c>
      <c r="C22" s="47">
        <f t="shared" si="0"/>
        <v>7.260000000000006</v>
      </c>
      <c r="D22" s="47">
        <f t="shared" si="0"/>
        <v>11.769999999999976</v>
      </c>
      <c r="E22" s="54">
        <f t="shared" si="0"/>
        <v>606.0000000000014</v>
      </c>
      <c r="F22" s="47">
        <f t="shared" si="0"/>
        <v>14.199999999999974</v>
      </c>
      <c r="G22" s="47">
        <f t="shared" si="0"/>
        <v>67.51999999999992</v>
      </c>
      <c r="H22" s="44">
        <f t="shared" si="0"/>
        <v>0.001081018518518519</v>
      </c>
      <c r="I22" s="67">
        <f t="shared" si="0"/>
        <v>0.001458333333333334</v>
      </c>
      <c r="J22" s="47">
        <f t="shared" si="0"/>
        <v>26.679999999999986</v>
      </c>
      <c r="K22" s="68">
        <f t="shared" si="1"/>
        <v>0.0006087962962962964</v>
      </c>
    </row>
    <row r="23" spans="1:11" ht="11.25">
      <c r="A23" s="59" t="s">
        <v>30</v>
      </c>
      <c r="B23" s="47">
        <f t="shared" si="0"/>
        <v>5.351999999999988</v>
      </c>
      <c r="C23" s="47">
        <f t="shared" si="0"/>
        <v>7.278000000000006</v>
      </c>
      <c r="D23" s="47">
        <f t="shared" si="0"/>
        <v>11.790999999999977</v>
      </c>
      <c r="E23" s="54">
        <f t="shared" si="0"/>
        <v>604.8000000000013</v>
      </c>
      <c r="F23" s="47">
        <f t="shared" si="0"/>
        <v>14.159999999999975</v>
      </c>
      <c r="G23" s="47">
        <f t="shared" si="0"/>
        <v>67.33599999999993</v>
      </c>
      <c r="H23" s="44">
        <f t="shared" si="0"/>
        <v>0.0010835648148148152</v>
      </c>
      <c r="I23" s="67">
        <f t="shared" si="0"/>
        <v>0.0014618055555555563</v>
      </c>
      <c r="J23" s="47">
        <f t="shared" si="0"/>
        <v>26.723999999999986</v>
      </c>
      <c r="K23" s="68">
        <f t="shared" si="1"/>
        <v>0.0006097222222222223</v>
      </c>
    </row>
    <row r="24" spans="1:11" ht="11.25">
      <c r="A24" s="59" t="s">
        <v>31</v>
      </c>
      <c r="B24" s="47">
        <f t="shared" si="0"/>
        <v>5.363999999999988</v>
      </c>
      <c r="C24" s="47">
        <f t="shared" si="0"/>
        <v>7.296000000000006</v>
      </c>
      <c r="D24" s="47">
        <f t="shared" si="0"/>
        <v>11.811999999999978</v>
      </c>
      <c r="E24" s="54">
        <f t="shared" si="0"/>
        <v>603.6000000000013</v>
      </c>
      <c r="F24" s="47">
        <f t="shared" si="0"/>
        <v>14.119999999999976</v>
      </c>
      <c r="G24" s="47">
        <f t="shared" si="0"/>
        <v>67.15199999999993</v>
      </c>
      <c r="H24" s="44">
        <f t="shared" si="0"/>
        <v>0.0010861111111111115</v>
      </c>
      <c r="I24" s="67">
        <f t="shared" si="0"/>
        <v>0.0014652777777777785</v>
      </c>
      <c r="J24" s="47">
        <f t="shared" si="0"/>
        <v>26.767999999999986</v>
      </c>
      <c r="K24" s="68">
        <f t="shared" si="1"/>
        <v>0.0006106481481481482</v>
      </c>
    </row>
    <row r="25" spans="1:11" ht="11.25">
      <c r="A25" s="59" t="s">
        <v>32</v>
      </c>
      <c r="B25" s="47">
        <f t="shared" si="0"/>
        <v>5.375999999999989</v>
      </c>
      <c r="C25" s="47">
        <f t="shared" si="0"/>
        <v>7.314000000000005</v>
      </c>
      <c r="D25" s="47">
        <f t="shared" si="0"/>
        <v>11.832999999999979</v>
      </c>
      <c r="E25" s="54">
        <f t="shared" si="0"/>
        <v>602.4000000000012</v>
      </c>
      <c r="F25" s="47">
        <f t="shared" si="0"/>
        <v>14.079999999999977</v>
      </c>
      <c r="G25" s="47">
        <f t="shared" si="0"/>
        <v>66.96799999999993</v>
      </c>
      <c r="H25" s="44">
        <f t="shared" si="0"/>
        <v>0.0010886574074074078</v>
      </c>
      <c r="I25" s="67">
        <f t="shared" si="0"/>
        <v>0.0014687500000000007</v>
      </c>
      <c r="J25" s="47">
        <f t="shared" si="0"/>
        <v>26.811999999999987</v>
      </c>
      <c r="K25" s="68">
        <f t="shared" si="1"/>
        <v>0.0006115740740740742</v>
      </c>
    </row>
    <row r="26" spans="1:11" ht="11.25">
      <c r="A26" s="59" t="s">
        <v>33</v>
      </c>
      <c r="B26" s="47">
        <f t="shared" si="0"/>
        <v>5.387999999999989</v>
      </c>
      <c r="C26" s="47">
        <f t="shared" si="0"/>
        <v>7.332000000000005</v>
      </c>
      <c r="D26" s="47">
        <f t="shared" si="0"/>
        <v>11.85399999999998</v>
      </c>
      <c r="E26" s="54">
        <f t="shared" si="0"/>
        <v>601.2000000000012</v>
      </c>
      <c r="F26" s="47">
        <f t="shared" si="0"/>
        <v>14.039999999999978</v>
      </c>
      <c r="G26" s="47">
        <f t="shared" si="0"/>
        <v>66.78399999999993</v>
      </c>
      <c r="H26" s="44">
        <f t="shared" si="0"/>
        <v>0.001091203703703704</v>
      </c>
      <c r="I26" s="67">
        <f t="shared" si="0"/>
        <v>0.0014722222222222229</v>
      </c>
      <c r="J26" s="47">
        <f t="shared" si="0"/>
        <v>26.855999999999987</v>
      </c>
      <c r="K26" s="68">
        <f t="shared" si="1"/>
        <v>0.0006125000000000001</v>
      </c>
    </row>
    <row r="27" spans="1:11" ht="11.25">
      <c r="A27" s="59" t="s">
        <v>34</v>
      </c>
      <c r="B27" s="47">
        <f t="shared" si="0"/>
        <v>5.39999999999999</v>
      </c>
      <c r="C27" s="47">
        <f t="shared" si="0"/>
        <v>7.350000000000005</v>
      </c>
      <c r="D27" s="47">
        <f t="shared" si="0"/>
        <v>11.87499999999998</v>
      </c>
      <c r="E27" s="54">
        <f t="shared" si="0"/>
        <v>600.0000000000011</v>
      </c>
      <c r="F27" s="47">
        <f t="shared" si="0"/>
        <v>13.999999999999979</v>
      </c>
      <c r="G27" s="47">
        <f t="shared" si="0"/>
        <v>66.59999999999994</v>
      </c>
      <c r="H27" s="44">
        <f t="shared" si="0"/>
        <v>0.0010937500000000003</v>
      </c>
      <c r="I27" s="67">
        <f t="shared" si="0"/>
        <v>0.001475694444444445</v>
      </c>
      <c r="J27" s="47">
        <f t="shared" si="0"/>
        <v>26.899999999999988</v>
      </c>
      <c r="K27" s="68">
        <f t="shared" si="1"/>
        <v>0.000613425925925926</v>
      </c>
    </row>
    <row r="28" spans="1:11" ht="11.25">
      <c r="A28" s="59" t="s">
        <v>35</v>
      </c>
      <c r="B28" s="47">
        <f t="shared" si="0"/>
        <v>5.41199999999999</v>
      </c>
      <c r="C28" s="47">
        <f t="shared" si="0"/>
        <v>7.368000000000005</v>
      </c>
      <c r="D28" s="47">
        <f t="shared" si="0"/>
        <v>11.895999999999981</v>
      </c>
      <c r="E28" s="54">
        <f t="shared" si="0"/>
        <v>598.8000000000011</v>
      </c>
      <c r="F28" s="47">
        <f t="shared" si="0"/>
        <v>13.95999999999998</v>
      </c>
      <c r="G28" s="47">
        <f aca="true" t="shared" si="2" ref="G28:J51">G29-(G$52-G$2)/50</f>
        <v>66.41599999999994</v>
      </c>
      <c r="H28" s="44">
        <f t="shared" si="2"/>
        <v>0.0010962962962962966</v>
      </c>
      <c r="I28" s="67">
        <f t="shared" si="2"/>
        <v>0.0014791666666666673</v>
      </c>
      <c r="J28" s="47">
        <f t="shared" si="2"/>
        <v>26.94399999999999</v>
      </c>
      <c r="K28" s="68">
        <f t="shared" si="1"/>
        <v>0.0006143518518518519</v>
      </c>
    </row>
    <row r="29" spans="1:11" ht="11.25">
      <c r="A29" s="59" t="s">
        <v>36</v>
      </c>
      <c r="B29" s="47">
        <f aca="true" t="shared" si="3" ref="B29:F51">B30-(B$52-B$2)/50</f>
        <v>5.423999999999991</v>
      </c>
      <c r="C29" s="47">
        <f t="shared" si="3"/>
        <v>7.386000000000005</v>
      </c>
      <c r="D29" s="47">
        <f t="shared" si="3"/>
        <v>11.916999999999982</v>
      </c>
      <c r="E29" s="54">
        <f t="shared" si="3"/>
        <v>597.600000000001</v>
      </c>
      <c r="F29" s="47">
        <f t="shared" si="3"/>
        <v>13.91999999999998</v>
      </c>
      <c r="G29" s="47">
        <f t="shared" si="2"/>
        <v>66.23199999999994</v>
      </c>
      <c r="H29" s="44">
        <f t="shared" si="2"/>
        <v>0.0010988425925925929</v>
      </c>
      <c r="I29" s="67">
        <f t="shared" si="2"/>
        <v>0.0014826388888888895</v>
      </c>
      <c r="J29" s="47">
        <f t="shared" si="2"/>
        <v>26.98799999999999</v>
      </c>
      <c r="K29" s="68">
        <f t="shared" si="1"/>
        <v>0.0006152777777777778</v>
      </c>
    </row>
    <row r="30" spans="1:11" ht="11.25">
      <c r="A30" s="59" t="s">
        <v>37</v>
      </c>
      <c r="B30" s="47">
        <f t="shared" si="3"/>
        <v>5.435999999999991</v>
      </c>
      <c r="C30" s="47">
        <f t="shared" si="3"/>
        <v>7.404000000000004</v>
      </c>
      <c r="D30" s="47">
        <f t="shared" si="3"/>
        <v>11.937999999999983</v>
      </c>
      <c r="E30" s="54">
        <f t="shared" si="3"/>
        <v>596.400000000001</v>
      </c>
      <c r="F30" s="47">
        <f t="shared" si="3"/>
        <v>13.879999999999981</v>
      </c>
      <c r="G30" s="47">
        <f t="shared" si="2"/>
        <v>66.04799999999994</v>
      </c>
      <c r="H30" s="44">
        <f t="shared" si="2"/>
        <v>0.0011013888888888892</v>
      </c>
      <c r="I30" s="67">
        <f t="shared" si="2"/>
        <v>0.0014861111111111117</v>
      </c>
      <c r="J30" s="47">
        <f t="shared" si="2"/>
        <v>27.03199999999999</v>
      </c>
      <c r="K30" s="68">
        <f t="shared" si="1"/>
        <v>0.0006162037037037038</v>
      </c>
    </row>
    <row r="31" spans="1:11" ht="11.25">
      <c r="A31" s="59" t="s">
        <v>38</v>
      </c>
      <c r="B31" s="47">
        <f t="shared" si="3"/>
        <v>5.4479999999999915</v>
      </c>
      <c r="C31" s="47">
        <f t="shared" si="3"/>
        <v>7.422000000000004</v>
      </c>
      <c r="D31" s="47">
        <f t="shared" si="3"/>
        <v>11.958999999999984</v>
      </c>
      <c r="E31" s="54">
        <f t="shared" si="3"/>
        <v>595.200000000001</v>
      </c>
      <c r="F31" s="47">
        <f t="shared" si="3"/>
        <v>13.839999999999982</v>
      </c>
      <c r="G31" s="47">
        <f t="shared" si="2"/>
        <v>65.86399999999995</v>
      </c>
      <c r="H31" s="44">
        <f t="shared" si="2"/>
        <v>0.0011039351851851854</v>
      </c>
      <c r="I31" s="67">
        <f t="shared" si="2"/>
        <v>0.0014895833333333339</v>
      </c>
      <c r="J31" s="47">
        <f t="shared" si="2"/>
        <v>27.07599999999999</v>
      </c>
      <c r="K31" s="68">
        <f t="shared" si="1"/>
        <v>0.0006171296296296297</v>
      </c>
    </row>
    <row r="32" spans="1:11" ht="11.25">
      <c r="A32" s="59" t="s">
        <v>39</v>
      </c>
      <c r="B32" s="47">
        <f t="shared" si="3"/>
        <v>5.459999999999992</v>
      </c>
      <c r="C32" s="47">
        <f t="shared" si="3"/>
        <v>7.440000000000004</v>
      </c>
      <c r="D32" s="47">
        <f t="shared" si="3"/>
        <v>11.979999999999984</v>
      </c>
      <c r="E32" s="54">
        <f t="shared" si="3"/>
        <v>594.0000000000009</v>
      </c>
      <c r="F32" s="47">
        <f t="shared" si="3"/>
        <v>13.799999999999983</v>
      </c>
      <c r="G32" s="47">
        <f t="shared" si="2"/>
        <v>65.67999999999995</v>
      </c>
      <c r="H32" s="44">
        <f t="shared" si="2"/>
        <v>0.0011064814814814817</v>
      </c>
      <c r="I32" s="67">
        <f t="shared" si="2"/>
        <v>0.001493055555555556</v>
      </c>
      <c r="J32" s="47">
        <f t="shared" si="2"/>
        <v>27.11999999999999</v>
      </c>
      <c r="K32" s="68">
        <f t="shared" si="1"/>
        <v>0.0006180555555555556</v>
      </c>
    </row>
    <row r="33" spans="1:11" ht="11.25">
      <c r="A33" s="59" t="s">
        <v>40</v>
      </c>
      <c r="B33" s="47">
        <f t="shared" si="3"/>
        <v>5.471999999999992</v>
      </c>
      <c r="C33" s="47">
        <f t="shared" si="3"/>
        <v>7.458000000000004</v>
      </c>
      <c r="D33" s="47">
        <f t="shared" si="3"/>
        <v>12.000999999999985</v>
      </c>
      <c r="E33" s="54">
        <f t="shared" si="3"/>
        <v>592.8000000000009</v>
      </c>
      <c r="F33" s="47">
        <f t="shared" si="3"/>
        <v>13.759999999999984</v>
      </c>
      <c r="G33" s="47">
        <f t="shared" si="2"/>
        <v>65.49599999999995</v>
      </c>
      <c r="H33" s="44">
        <f t="shared" si="2"/>
        <v>0.001109027777777778</v>
      </c>
      <c r="I33" s="67">
        <f t="shared" si="2"/>
        <v>0.0014965277777777783</v>
      </c>
      <c r="J33" s="47">
        <f t="shared" si="2"/>
        <v>27.16399999999999</v>
      </c>
      <c r="K33" s="68">
        <f t="shared" si="1"/>
        <v>0.0006189814814814815</v>
      </c>
    </row>
    <row r="34" spans="1:11" ht="11.25">
      <c r="A34" s="59" t="s">
        <v>41</v>
      </c>
      <c r="B34" s="47">
        <f t="shared" si="3"/>
        <v>5.483999999999993</v>
      </c>
      <c r="C34" s="47">
        <f t="shared" si="3"/>
        <v>7.4760000000000035</v>
      </c>
      <c r="D34" s="47">
        <f t="shared" si="3"/>
        <v>12.021999999999986</v>
      </c>
      <c r="E34" s="54">
        <f t="shared" si="3"/>
        <v>591.6000000000008</v>
      </c>
      <c r="F34" s="47">
        <f t="shared" si="3"/>
        <v>13.719999999999985</v>
      </c>
      <c r="G34" s="47">
        <f t="shared" si="2"/>
        <v>65.31199999999995</v>
      </c>
      <c r="H34" s="44">
        <f t="shared" si="2"/>
        <v>0.0011115740740740743</v>
      </c>
      <c r="I34" s="67">
        <f t="shared" si="2"/>
        <v>0.0015000000000000005</v>
      </c>
      <c r="J34" s="47">
        <f t="shared" si="2"/>
        <v>27.20799999999999</v>
      </c>
      <c r="K34" s="68">
        <f t="shared" si="1"/>
        <v>0.0006199074074074075</v>
      </c>
    </row>
    <row r="35" spans="1:11" ht="11.25">
      <c r="A35" s="59" t="s">
        <v>42</v>
      </c>
      <c r="B35" s="47">
        <f t="shared" si="3"/>
        <v>5.495999999999993</v>
      </c>
      <c r="C35" s="47">
        <f t="shared" si="3"/>
        <v>7.494000000000003</v>
      </c>
      <c r="D35" s="47">
        <f t="shared" si="3"/>
        <v>12.042999999999987</v>
      </c>
      <c r="E35" s="54">
        <f t="shared" si="3"/>
        <v>590.4000000000008</v>
      </c>
      <c r="F35" s="47">
        <f t="shared" si="3"/>
        <v>13.679999999999986</v>
      </c>
      <c r="G35" s="47">
        <f t="shared" si="2"/>
        <v>65.12799999999996</v>
      </c>
      <c r="H35" s="44">
        <f t="shared" si="2"/>
        <v>0.0011141203703703706</v>
      </c>
      <c r="I35" s="67">
        <f t="shared" si="2"/>
        <v>0.0015034722222222227</v>
      </c>
      <c r="J35" s="47">
        <f t="shared" si="2"/>
        <v>27.251999999999992</v>
      </c>
      <c r="K35" s="68">
        <f t="shared" si="1"/>
        <v>0.0006208333333333334</v>
      </c>
    </row>
    <row r="36" spans="1:11" ht="11.25">
      <c r="A36" s="59" t="s">
        <v>43</v>
      </c>
      <c r="B36" s="47">
        <f t="shared" si="3"/>
        <v>5.507999999999994</v>
      </c>
      <c r="C36" s="47">
        <f t="shared" si="3"/>
        <v>7.512000000000003</v>
      </c>
      <c r="D36" s="47">
        <f t="shared" si="3"/>
        <v>12.063999999999988</v>
      </c>
      <c r="E36" s="54">
        <f t="shared" si="3"/>
        <v>589.2000000000007</v>
      </c>
      <c r="F36" s="47">
        <f t="shared" si="3"/>
        <v>13.639999999999986</v>
      </c>
      <c r="G36" s="47">
        <f t="shared" si="2"/>
        <v>64.94399999999996</v>
      </c>
      <c r="H36" s="44">
        <f t="shared" si="2"/>
        <v>0.0011166666666666668</v>
      </c>
      <c r="I36" s="67">
        <f t="shared" si="2"/>
        <v>0.0015069444444444449</v>
      </c>
      <c r="J36" s="47">
        <f t="shared" si="2"/>
        <v>27.295999999999992</v>
      </c>
      <c r="K36" s="68">
        <f t="shared" si="1"/>
        <v>0.0006217592592592593</v>
      </c>
    </row>
    <row r="37" spans="1:11" ht="11.25">
      <c r="A37" s="59" t="s">
        <v>44</v>
      </c>
      <c r="B37" s="47">
        <f t="shared" si="3"/>
        <v>5.519999999999994</v>
      </c>
      <c r="C37" s="47">
        <f t="shared" si="3"/>
        <v>7.530000000000003</v>
      </c>
      <c r="D37" s="47">
        <f t="shared" si="3"/>
        <v>12.084999999999988</v>
      </c>
      <c r="E37" s="54">
        <f t="shared" si="3"/>
        <v>588.0000000000007</v>
      </c>
      <c r="F37" s="47">
        <f t="shared" si="3"/>
        <v>13.599999999999987</v>
      </c>
      <c r="G37" s="47">
        <f t="shared" si="2"/>
        <v>64.75999999999996</v>
      </c>
      <c r="H37" s="44">
        <f t="shared" si="2"/>
        <v>0.0011192129629629631</v>
      </c>
      <c r="I37" s="67">
        <f t="shared" si="2"/>
        <v>0.001510416666666667</v>
      </c>
      <c r="J37" s="47">
        <f t="shared" si="2"/>
        <v>27.339999999999993</v>
      </c>
      <c r="K37" s="68">
        <f t="shared" si="1"/>
        <v>0.0006226851851851852</v>
      </c>
    </row>
    <row r="38" spans="1:11" ht="11.25">
      <c r="A38" s="59" t="s">
        <v>45</v>
      </c>
      <c r="B38" s="47">
        <f t="shared" si="3"/>
        <v>5.531999999999995</v>
      </c>
      <c r="C38" s="47">
        <f t="shared" si="3"/>
        <v>7.548000000000003</v>
      </c>
      <c r="D38" s="47">
        <f t="shared" si="3"/>
        <v>12.10599999999999</v>
      </c>
      <c r="E38" s="54">
        <f t="shared" si="3"/>
        <v>586.8000000000006</v>
      </c>
      <c r="F38" s="47">
        <f t="shared" si="3"/>
        <v>13.559999999999988</v>
      </c>
      <c r="G38" s="47">
        <f t="shared" si="2"/>
        <v>64.57599999999996</v>
      </c>
      <c r="H38" s="44">
        <f t="shared" si="2"/>
        <v>0.0011217592592592594</v>
      </c>
      <c r="I38" s="67">
        <f t="shared" si="2"/>
        <v>0.0015138888888888893</v>
      </c>
      <c r="J38" s="47">
        <f t="shared" si="2"/>
        <v>27.383999999999993</v>
      </c>
      <c r="K38" s="68">
        <f t="shared" si="1"/>
        <v>0.0006236111111111111</v>
      </c>
    </row>
    <row r="39" spans="1:11" ht="11.25">
      <c r="A39" s="59" t="s">
        <v>46</v>
      </c>
      <c r="B39" s="47">
        <f t="shared" si="3"/>
        <v>5.543999999999995</v>
      </c>
      <c r="C39" s="47">
        <f t="shared" si="3"/>
        <v>7.5660000000000025</v>
      </c>
      <c r="D39" s="47">
        <f t="shared" si="3"/>
        <v>12.12699999999999</v>
      </c>
      <c r="E39" s="54">
        <f t="shared" si="3"/>
        <v>585.6000000000006</v>
      </c>
      <c r="F39" s="47">
        <f t="shared" si="3"/>
        <v>13.519999999999989</v>
      </c>
      <c r="G39" s="47">
        <f t="shared" si="2"/>
        <v>64.39199999999997</v>
      </c>
      <c r="H39" s="44">
        <f t="shared" si="2"/>
        <v>0.0011243055555555557</v>
      </c>
      <c r="I39" s="67">
        <f t="shared" si="2"/>
        <v>0.0015173611111111115</v>
      </c>
      <c r="J39" s="47">
        <f t="shared" si="2"/>
        <v>27.427999999999994</v>
      </c>
      <c r="K39" s="68">
        <f t="shared" si="1"/>
        <v>0.000624537037037037</v>
      </c>
    </row>
    <row r="40" spans="1:11" ht="11.25">
      <c r="A40" s="59" t="s">
        <v>47</v>
      </c>
      <c r="B40" s="47">
        <f t="shared" si="3"/>
        <v>5.555999999999996</v>
      </c>
      <c r="C40" s="47">
        <f t="shared" si="3"/>
        <v>7.584000000000002</v>
      </c>
      <c r="D40" s="47">
        <f t="shared" si="3"/>
        <v>12.14799999999999</v>
      </c>
      <c r="E40" s="54">
        <f t="shared" si="3"/>
        <v>584.4000000000005</v>
      </c>
      <c r="F40" s="47">
        <f t="shared" si="3"/>
        <v>13.47999999999999</v>
      </c>
      <c r="G40" s="47">
        <f t="shared" si="2"/>
        <v>64.20799999999997</v>
      </c>
      <c r="H40" s="44">
        <f t="shared" si="2"/>
        <v>0.001126851851851852</v>
      </c>
      <c r="I40" s="67">
        <f t="shared" si="2"/>
        <v>0.0015208333333333337</v>
      </c>
      <c r="J40" s="47">
        <f t="shared" si="2"/>
        <v>27.471999999999994</v>
      </c>
      <c r="K40" s="68">
        <f t="shared" si="1"/>
        <v>0.000625462962962963</v>
      </c>
    </row>
    <row r="41" spans="1:11" ht="11.25">
      <c r="A41" s="59" t="s">
        <v>48</v>
      </c>
      <c r="B41" s="47">
        <f t="shared" si="3"/>
        <v>5.567999999999996</v>
      </c>
      <c r="C41" s="47">
        <f t="shared" si="3"/>
        <v>7.602000000000002</v>
      </c>
      <c r="D41" s="47">
        <f t="shared" si="3"/>
        <v>12.168999999999992</v>
      </c>
      <c r="E41" s="54">
        <f t="shared" si="3"/>
        <v>583.2000000000005</v>
      </c>
      <c r="F41" s="47">
        <f t="shared" si="3"/>
        <v>13.43999999999999</v>
      </c>
      <c r="G41" s="47">
        <f t="shared" si="2"/>
        <v>64.02399999999997</v>
      </c>
      <c r="H41" s="44">
        <f t="shared" si="2"/>
        <v>0.0011293981481481483</v>
      </c>
      <c r="I41" s="67">
        <f t="shared" si="2"/>
        <v>0.0015243055555555559</v>
      </c>
      <c r="J41" s="47">
        <f t="shared" si="2"/>
        <v>27.515999999999995</v>
      </c>
      <c r="K41" s="68">
        <f t="shared" si="1"/>
        <v>0.0006263888888888889</v>
      </c>
    </row>
    <row r="42" spans="1:11" ht="11.25">
      <c r="A42" s="59" t="s">
        <v>49</v>
      </c>
      <c r="B42" s="47">
        <f t="shared" si="3"/>
        <v>5.5799999999999965</v>
      </c>
      <c r="C42" s="47">
        <f t="shared" si="3"/>
        <v>7.620000000000002</v>
      </c>
      <c r="D42" s="47">
        <f t="shared" si="3"/>
        <v>12.189999999999992</v>
      </c>
      <c r="E42" s="54">
        <f t="shared" si="3"/>
        <v>582.0000000000005</v>
      </c>
      <c r="F42" s="47">
        <f t="shared" si="3"/>
        <v>13.399999999999991</v>
      </c>
      <c r="G42" s="47">
        <f t="shared" si="2"/>
        <v>63.839999999999975</v>
      </c>
      <c r="H42" s="44">
        <f t="shared" si="2"/>
        <v>0.0011319444444444445</v>
      </c>
      <c r="I42" s="67">
        <f t="shared" si="2"/>
        <v>0.001527777777777778</v>
      </c>
      <c r="J42" s="47">
        <f t="shared" si="2"/>
        <v>27.559999999999995</v>
      </c>
      <c r="K42" s="68">
        <f t="shared" si="1"/>
        <v>0.0006273148148148148</v>
      </c>
    </row>
    <row r="43" spans="1:11" ht="11.25">
      <c r="A43" s="59" t="s">
        <v>50</v>
      </c>
      <c r="B43" s="47">
        <f t="shared" si="3"/>
        <v>5.591999999999997</v>
      </c>
      <c r="C43" s="47">
        <f t="shared" si="3"/>
        <v>7.638000000000002</v>
      </c>
      <c r="D43" s="47">
        <f t="shared" si="3"/>
        <v>12.210999999999993</v>
      </c>
      <c r="E43" s="54">
        <f t="shared" si="3"/>
        <v>580.8000000000004</v>
      </c>
      <c r="F43" s="47">
        <f t="shared" si="3"/>
        <v>13.359999999999992</v>
      </c>
      <c r="G43" s="47">
        <f t="shared" si="2"/>
        <v>63.65599999999998</v>
      </c>
      <c r="H43" s="44">
        <f t="shared" si="2"/>
        <v>0.0011344907407407408</v>
      </c>
      <c r="I43" s="67">
        <f t="shared" si="2"/>
        <v>0.0015312500000000003</v>
      </c>
      <c r="J43" s="47">
        <f t="shared" si="2"/>
        <v>27.603999999999996</v>
      </c>
      <c r="K43" s="68">
        <f t="shared" si="1"/>
        <v>0.0006282407407407407</v>
      </c>
    </row>
    <row r="44" spans="1:11" ht="11.25">
      <c r="A44" s="59" t="s">
        <v>51</v>
      </c>
      <c r="B44" s="47">
        <f t="shared" si="3"/>
        <v>5.603999999999997</v>
      </c>
      <c r="C44" s="47">
        <f t="shared" si="3"/>
        <v>7.6560000000000015</v>
      </c>
      <c r="D44" s="47">
        <f t="shared" si="3"/>
        <v>12.231999999999994</v>
      </c>
      <c r="E44" s="54">
        <f t="shared" si="3"/>
        <v>579.6000000000004</v>
      </c>
      <c r="F44" s="47">
        <f t="shared" si="3"/>
        <v>13.319999999999993</v>
      </c>
      <c r="G44" s="47">
        <f t="shared" si="2"/>
        <v>63.47199999999998</v>
      </c>
      <c r="H44" s="44">
        <f t="shared" si="2"/>
        <v>0.001137037037037037</v>
      </c>
      <c r="I44" s="67">
        <f t="shared" si="2"/>
        <v>0.0015347222222222225</v>
      </c>
      <c r="J44" s="47">
        <f t="shared" si="2"/>
        <v>27.647999999999996</v>
      </c>
      <c r="K44" s="68">
        <f t="shared" si="1"/>
        <v>0.0006291666666666667</v>
      </c>
    </row>
    <row r="45" spans="1:11" ht="11.25">
      <c r="A45" s="59" t="s">
        <v>52</v>
      </c>
      <c r="B45" s="47">
        <f t="shared" si="3"/>
        <v>5.615999999999998</v>
      </c>
      <c r="C45" s="47">
        <f t="shared" si="3"/>
        <v>7.674000000000001</v>
      </c>
      <c r="D45" s="47">
        <f t="shared" si="3"/>
        <v>12.252999999999995</v>
      </c>
      <c r="E45" s="54">
        <f t="shared" si="3"/>
        <v>578.4000000000003</v>
      </c>
      <c r="F45" s="47">
        <f t="shared" si="3"/>
        <v>13.279999999999994</v>
      </c>
      <c r="G45" s="47">
        <f t="shared" si="2"/>
        <v>63.28799999999998</v>
      </c>
      <c r="H45" s="44">
        <f t="shared" si="2"/>
        <v>0.0011395833333333334</v>
      </c>
      <c r="I45" s="67">
        <f t="shared" si="2"/>
        <v>0.0015381944444444447</v>
      </c>
      <c r="J45" s="47">
        <f t="shared" si="2"/>
        <v>27.691999999999997</v>
      </c>
      <c r="K45" s="68">
        <f t="shared" si="1"/>
        <v>0.0006300925925925926</v>
      </c>
    </row>
    <row r="46" spans="1:11" ht="11.25">
      <c r="A46" s="59" t="s">
        <v>53</v>
      </c>
      <c r="B46" s="47">
        <f t="shared" si="3"/>
        <v>5.627999999999998</v>
      </c>
      <c r="C46" s="47">
        <f t="shared" si="3"/>
        <v>7.692000000000001</v>
      </c>
      <c r="D46" s="47">
        <f t="shared" si="3"/>
        <v>12.273999999999996</v>
      </c>
      <c r="E46" s="54">
        <f t="shared" si="3"/>
        <v>577.2000000000003</v>
      </c>
      <c r="F46" s="47">
        <f t="shared" si="3"/>
        <v>13.239999999999995</v>
      </c>
      <c r="G46" s="47">
        <f t="shared" si="2"/>
        <v>63.103999999999985</v>
      </c>
      <c r="H46" s="44">
        <f t="shared" si="2"/>
        <v>0.0011421296296296297</v>
      </c>
      <c r="I46" s="67">
        <f t="shared" si="2"/>
        <v>0.0015416666666666669</v>
      </c>
      <c r="J46" s="47">
        <f t="shared" si="2"/>
        <v>27.735999999999997</v>
      </c>
      <c r="K46" s="68">
        <f t="shared" si="1"/>
        <v>0.0006310185185185185</v>
      </c>
    </row>
    <row r="47" spans="1:11" ht="11.25">
      <c r="A47" s="59" t="s">
        <v>54</v>
      </c>
      <c r="B47" s="47">
        <f t="shared" si="3"/>
        <v>5.639999999999999</v>
      </c>
      <c r="C47" s="47">
        <f t="shared" si="3"/>
        <v>7.710000000000001</v>
      </c>
      <c r="D47" s="47">
        <f t="shared" si="3"/>
        <v>12.294999999999996</v>
      </c>
      <c r="E47" s="54">
        <f t="shared" si="3"/>
        <v>576.0000000000002</v>
      </c>
      <c r="F47" s="47">
        <f t="shared" si="3"/>
        <v>13.199999999999996</v>
      </c>
      <c r="G47" s="47">
        <f t="shared" si="2"/>
        <v>62.91999999999999</v>
      </c>
      <c r="H47" s="44">
        <f t="shared" si="2"/>
        <v>0.001144675925925926</v>
      </c>
      <c r="I47" s="67">
        <f t="shared" si="2"/>
        <v>0.001545138888888889</v>
      </c>
      <c r="J47" s="47">
        <f t="shared" si="2"/>
        <v>27.779999999999998</v>
      </c>
      <c r="K47" s="68">
        <f t="shared" si="1"/>
        <v>0.0006319444444444444</v>
      </c>
    </row>
    <row r="48" spans="1:11" ht="11.25">
      <c r="A48" s="59" t="s">
        <v>55</v>
      </c>
      <c r="B48" s="47">
        <f t="shared" si="3"/>
        <v>5.651999999999999</v>
      </c>
      <c r="C48" s="47">
        <f t="shared" si="3"/>
        <v>7.728000000000001</v>
      </c>
      <c r="D48" s="47">
        <f t="shared" si="3"/>
        <v>12.315999999999997</v>
      </c>
      <c r="E48" s="54">
        <f t="shared" si="3"/>
        <v>574.8000000000002</v>
      </c>
      <c r="F48" s="47">
        <f t="shared" si="3"/>
        <v>13.159999999999997</v>
      </c>
      <c r="G48" s="47">
        <f t="shared" si="2"/>
        <v>62.73599999999999</v>
      </c>
      <c r="H48" s="44">
        <f t="shared" si="2"/>
        <v>0.0011472222222222222</v>
      </c>
      <c r="I48" s="67">
        <f t="shared" si="2"/>
        <v>0.0015486111111111113</v>
      </c>
      <c r="J48" s="47">
        <f t="shared" si="2"/>
        <v>27.823999999999998</v>
      </c>
      <c r="K48" s="68">
        <f t="shared" si="1"/>
        <v>0.0006328703703703703</v>
      </c>
    </row>
    <row r="49" spans="1:11" ht="11.25">
      <c r="A49" s="59" t="s">
        <v>56</v>
      </c>
      <c r="B49" s="47">
        <f t="shared" si="3"/>
        <v>5.664</v>
      </c>
      <c r="C49" s="47">
        <f t="shared" si="3"/>
        <v>7.746</v>
      </c>
      <c r="D49" s="47">
        <f t="shared" si="3"/>
        <v>12.336999999999998</v>
      </c>
      <c r="E49" s="54">
        <f t="shared" si="3"/>
        <v>573.6000000000001</v>
      </c>
      <c r="F49" s="47">
        <f t="shared" si="3"/>
        <v>13.119999999999997</v>
      </c>
      <c r="G49" s="47">
        <f t="shared" si="2"/>
        <v>62.55199999999999</v>
      </c>
      <c r="H49" s="44">
        <f t="shared" si="2"/>
        <v>0.0011497685185185185</v>
      </c>
      <c r="I49" s="67">
        <f t="shared" si="2"/>
        <v>0.0015520833333333335</v>
      </c>
      <c r="J49" s="47">
        <f t="shared" si="2"/>
        <v>27.868</v>
      </c>
      <c r="K49" s="68">
        <f t="shared" si="1"/>
        <v>0.0006337962962962963</v>
      </c>
    </row>
    <row r="50" spans="1:11" ht="11.25">
      <c r="A50" s="59" t="s">
        <v>57</v>
      </c>
      <c r="B50" s="47">
        <f t="shared" si="3"/>
        <v>5.676</v>
      </c>
      <c r="C50" s="47">
        <f t="shared" si="3"/>
        <v>7.764</v>
      </c>
      <c r="D50" s="47">
        <f t="shared" si="3"/>
        <v>12.357999999999999</v>
      </c>
      <c r="E50" s="54">
        <f t="shared" si="3"/>
        <v>572.4000000000001</v>
      </c>
      <c r="F50" s="47">
        <f t="shared" si="3"/>
        <v>13.079999999999998</v>
      </c>
      <c r="G50" s="47">
        <f t="shared" si="2"/>
        <v>62.367999999999995</v>
      </c>
      <c r="H50" s="44">
        <f t="shared" si="2"/>
        <v>0.0011523148148148148</v>
      </c>
      <c r="I50" s="67">
        <f t="shared" si="2"/>
        <v>0.0015555555555555557</v>
      </c>
      <c r="J50" s="47">
        <f t="shared" si="2"/>
        <v>27.912</v>
      </c>
      <c r="K50" s="68">
        <f t="shared" si="1"/>
        <v>0.0006347222222222222</v>
      </c>
    </row>
    <row r="51" spans="1:11" ht="11.25">
      <c r="A51" s="59" t="s">
        <v>58</v>
      </c>
      <c r="B51" s="47">
        <f t="shared" si="3"/>
        <v>5.688000000000001</v>
      </c>
      <c r="C51" s="47">
        <f t="shared" si="3"/>
        <v>7.782</v>
      </c>
      <c r="D51" s="47">
        <f t="shared" si="3"/>
        <v>12.379</v>
      </c>
      <c r="E51" s="54">
        <f t="shared" si="3"/>
        <v>571.2</v>
      </c>
      <c r="F51" s="47">
        <f t="shared" si="3"/>
        <v>13.04</v>
      </c>
      <c r="G51" s="47">
        <f t="shared" si="2"/>
        <v>62.184</v>
      </c>
      <c r="H51" s="44">
        <f t="shared" si="2"/>
        <v>0.001154861111111111</v>
      </c>
      <c r="I51" s="67">
        <f t="shared" si="2"/>
        <v>0.0015590277777777779</v>
      </c>
      <c r="J51" s="47">
        <f t="shared" si="2"/>
        <v>27.956</v>
      </c>
      <c r="K51" s="68">
        <f t="shared" si="1"/>
        <v>0.0006356481481481481</v>
      </c>
    </row>
    <row r="52" spans="1:11" ht="11.25">
      <c r="A52" s="59" t="s">
        <v>59</v>
      </c>
      <c r="B52" s="48">
        <v>5.7</v>
      </c>
      <c r="C52" s="48">
        <v>7.8</v>
      </c>
      <c r="D52" s="48">
        <v>12.4</v>
      </c>
      <c r="E52" s="51">
        <v>570</v>
      </c>
      <c r="F52" s="48">
        <v>13</v>
      </c>
      <c r="G52" s="48">
        <v>62</v>
      </c>
      <c r="H52" s="45">
        <v>0.0011574074074074073</v>
      </c>
      <c r="I52" s="67">
        <v>0.0015625</v>
      </c>
      <c r="J52" s="48">
        <v>28</v>
      </c>
      <c r="K52" s="69">
        <v>0.000636574074074074</v>
      </c>
    </row>
    <row r="53" spans="1:11" ht="11.25">
      <c r="A53" s="59" t="s">
        <v>60</v>
      </c>
      <c r="B53" s="49">
        <v>5.71</v>
      </c>
      <c r="C53" s="49">
        <v>7.82</v>
      </c>
      <c r="D53" s="49">
        <v>12.42</v>
      </c>
      <c r="E53" s="52">
        <v>568.15</v>
      </c>
      <c r="F53" s="49">
        <v>12.97</v>
      </c>
      <c r="G53" s="49">
        <v>61.81</v>
      </c>
      <c r="H53" s="46">
        <v>0.001160185185185186</v>
      </c>
      <c r="I53" s="67">
        <v>0.0015663888888888839</v>
      </c>
      <c r="J53" s="49">
        <v>28.044800000000066</v>
      </c>
      <c r="K53" s="70">
        <v>0.0006375000000000002</v>
      </c>
    </row>
    <row r="54" spans="1:11" ht="11.25">
      <c r="A54" s="59" t="s">
        <v>61</v>
      </c>
      <c r="B54" s="49">
        <v>5.72</v>
      </c>
      <c r="C54" s="49">
        <v>7.84</v>
      </c>
      <c r="D54" s="49">
        <v>12.44</v>
      </c>
      <c r="E54" s="52">
        <v>566.9</v>
      </c>
      <c r="F54" s="49">
        <v>12.94</v>
      </c>
      <c r="G54" s="49">
        <v>61.63</v>
      </c>
      <c r="H54" s="46">
        <v>0.0011629629629629637</v>
      </c>
      <c r="I54" s="67">
        <v>0.0015702777777777729</v>
      </c>
      <c r="J54" s="49">
        <v>28.089600000000065</v>
      </c>
      <c r="K54" s="70">
        <v>0.0006384259259259261</v>
      </c>
    </row>
    <row r="55" spans="1:11" ht="11.25">
      <c r="A55" s="59" t="s">
        <v>62</v>
      </c>
      <c r="B55" s="49">
        <v>5.73</v>
      </c>
      <c r="C55" s="49">
        <v>7.85</v>
      </c>
      <c r="D55" s="49">
        <v>12.46</v>
      </c>
      <c r="E55" s="52">
        <v>565.66</v>
      </c>
      <c r="F55" s="49">
        <v>12.9</v>
      </c>
      <c r="G55" s="49">
        <v>61.44</v>
      </c>
      <c r="H55" s="46">
        <v>0.0011657407407407415</v>
      </c>
      <c r="I55" s="67">
        <v>0.0015741666666666619</v>
      </c>
      <c r="J55" s="49">
        <v>28.134400000000063</v>
      </c>
      <c r="K55" s="70">
        <v>0.000639351851851852</v>
      </c>
    </row>
    <row r="56" spans="1:11" ht="11.25">
      <c r="A56" s="59" t="s">
        <v>63</v>
      </c>
      <c r="B56" s="49">
        <v>5.74</v>
      </c>
      <c r="C56" s="49">
        <v>7.87</v>
      </c>
      <c r="D56" s="49">
        <v>12.48</v>
      </c>
      <c r="E56" s="52">
        <v>564.41</v>
      </c>
      <c r="F56" s="49">
        <v>12.87</v>
      </c>
      <c r="G56" s="49">
        <v>61.26</v>
      </c>
      <c r="H56" s="46">
        <v>0.0011685185185185193</v>
      </c>
      <c r="I56" s="67">
        <v>0.0015780555555555509</v>
      </c>
      <c r="J56" s="49">
        <v>28.179200000000062</v>
      </c>
      <c r="K56" s="70">
        <v>0.0006402777777777779</v>
      </c>
    </row>
    <row r="57" spans="1:11" ht="11.25">
      <c r="A57" s="59" t="s">
        <v>64</v>
      </c>
      <c r="B57" s="49">
        <v>5.76</v>
      </c>
      <c r="C57" s="49">
        <v>7.89</v>
      </c>
      <c r="D57" s="49">
        <v>12.51</v>
      </c>
      <c r="E57" s="52">
        <v>563.16</v>
      </c>
      <c r="F57" s="49">
        <v>12.84</v>
      </c>
      <c r="G57" s="49">
        <v>61.07</v>
      </c>
      <c r="H57" s="46">
        <v>0.001171296296296297</v>
      </c>
      <c r="I57" s="67">
        <v>0.0015819444444444399</v>
      </c>
      <c r="J57" s="49">
        <v>28.22400000000006</v>
      </c>
      <c r="K57" s="70">
        <v>0.0006412037037037038</v>
      </c>
    </row>
    <row r="58" spans="1:11" ht="11.25">
      <c r="A58" s="59" t="s">
        <v>65</v>
      </c>
      <c r="B58" s="49">
        <v>5.77</v>
      </c>
      <c r="C58" s="49">
        <v>7.91</v>
      </c>
      <c r="D58" s="49">
        <v>12.53</v>
      </c>
      <c r="E58" s="52">
        <v>561.91</v>
      </c>
      <c r="F58" s="49">
        <v>12.81</v>
      </c>
      <c r="G58" s="49">
        <v>60.89</v>
      </c>
      <c r="H58" s="46">
        <v>0.0011740740740740748</v>
      </c>
      <c r="I58" s="67">
        <v>0.0015858333333333289</v>
      </c>
      <c r="J58" s="49">
        <v>28.26880000000006</v>
      </c>
      <c r="K58" s="70">
        <v>0.0006421296296296298</v>
      </c>
    </row>
    <row r="59" spans="1:11" ht="11.25">
      <c r="A59" s="59" t="s">
        <v>66</v>
      </c>
      <c r="B59" s="49">
        <v>5.78</v>
      </c>
      <c r="C59" s="49">
        <v>7.93</v>
      </c>
      <c r="D59" s="49">
        <v>12.55</v>
      </c>
      <c r="E59" s="52">
        <v>560.66</v>
      </c>
      <c r="F59" s="49">
        <v>12.78</v>
      </c>
      <c r="G59" s="49">
        <v>60.7</v>
      </c>
      <c r="H59" s="46">
        <v>0.0011768518518518525</v>
      </c>
      <c r="I59" s="67">
        <v>0.0015897222222222179</v>
      </c>
      <c r="J59" s="49">
        <v>28.313600000000058</v>
      </c>
      <c r="K59" s="70">
        <v>0.0006430555555555557</v>
      </c>
    </row>
    <row r="60" spans="1:11" ht="11.25">
      <c r="A60" s="59" t="s">
        <v>67</v>
      </c>
      <c r="B60" s="49">
        <v>5.79</v>
      </c>
      <c r="C60" s="49">
        <v>7.95</v>
      </c>
      <c r="D60" s="49">
        <v>12.57</v>
      </c>
      <c r="E60" s="52">
        <v>559.42</v>
      </c>
      <c r="F60" s="49">
        <v>12.74</v>
      </c>
      <c r="G60" s="49">
        <v>60.52</v>
      </c>
      <c r="H60" s="46">
        <v>0.0011796296296296303</v>
      </c>
      <c r="I60" s="67">
        <v>0.0015936111111111068</v>
      </c>
      <c r="J60" s="49">
        <v>28.358400000000056</v>
      </c>
      <c r="K60" s="70">
        <v>0.0006439814814814816</v>
      </c>
    </row>
    <row r="61" spans="1:11" ht="11.25">
      <c r="A61" s="59" t="s">
        <v>68</v>
      </c>
      <c r="B61" s="49">
        <v>5.8</v>
      </c>
      <c r="C61" s="49">
        <v>7.96</v>
      </c>
      <c r="D61" s="49">
        <v>12.59</v>
      </c>
      <c r="E61" s="52">
        <v>558.17</v>
      </c>
      <c r="F61" s="49">
        <v>12.71</v>
      </c>
      <c r="G61" s="49">
        <v>60.33</v>
      </c>
      <c r="H61" s="46">
        <v>0.001182407407407408</v>
      </c>
      <c r="I61" s="67">
        <v>0.0015974999999999958</v>
      </c>
      <c r="J61" s="49">
        <v>28.403200000000055</v>
      </c>
      <c r="K61" s="70">
        <v>0.0006449074074074075</v>
      </c>
    </row>
    <row r="62" spans="1:11" ht="11.25">
      <c r="A62" s="59" t="s">
        <v>69</v>
      </c>
      <c r="B62" s="49">
        <v>5.81</v>
      </c>
      <c r="C62" s="49">
        <v>7.98</v>
      </c>
      <c r="D62" s="49">
        <v>12.61</v>
      </c>
      <c r="E62" s="52">
        <v>556.92</v>
      </c>
      <c r="F62" s="49">
        <v>12.68</v>
      </c>
      <c r="G62" s="49">
        <v>60.14</v>
      </c>
      <c r="H62" s="46">
        <v>0.0011851851851851858</v>
      </c>
      <c r="I62" s="67">
        <v>0.0016013888888888848</v>
      </c>
      <c r="J62" s="49">
        <v>28.448000000000054</v>
      </c>
      <c r="K62" s="67" t="s">
        <v>6</v>
      </c>
    </row>
    <row r="63" spans="1:11" ht="11.25">
      <c r="A63" s="59" t="s">
        <v>70</v>
      </c>
      <c r="B63" s="49">
        <v>5.82</v>
      </c>
      <c r="C63" s="49">
        <v>8</v>
      </c>
      <c r="D63" s="49">
        <v>12.63</v>
      </c>
      <c r="E63" s="52">
        <v>555.67</v>
      </c>
      <c r="F63" s="49">
        <v>12.65</v>
      </c>
      <c r="G63" s="49">
        <v>59.96</v>
      </c>
      <c r="H63" s="46">
        <v>0.0011879629629629636</v>
      </c>
      <c r="I63" s="67">
        <v>0.0016052777777777738</v>
      </c>
      <c r="J63" s="49">
        <v>28.492800000000052</v>
      </c>
      <c r="K63" s="70">
        <v>0.0006458333333333334</v>
      </c>
    </row>
    <row r="64" spans="1:11" ht="11.25">
      <c r="A64" s="59" t="s">
        <v>71</v>
      </c>
      <c r="B64" s="49">
        <v>5.83</v>
      </c>
      <c r="C64" s="49">
        <v>8.02</v>
      </c>
      <c r="D64" s="49">
        <v>12.65</v>
      </c>
      <c r="E64" s="52">
        <v>554.42</v>
      </c>
      <c r="F64" s="49">
        <v>12.62</v>
      </c>
      <c r="G64" s="49">
        <v>59.77</v>
      </c>
      <c r="H64" s="46">
        <v>0.0011907407407407413</v>
      </c>
      <c r="I64" s="67">
        <v>0.0016091666666666628</v>
      </c>
      <c r="J64" s="49">
        <v>28.53760000000005</v>
      </c>
      <c r="K64" s="70">
        <v>0.0006467592592592594</v>
      </c>
    </row>
    <row r="65" spans="1:11" ht="11.25">
      <c r="A65" s="59" t="s">
        <v>72</v>
      </c>
      <c r="B65" s="49">
        <v>5.85</v>
      </c>
      <c r="C65" s="49">
        <v>8.04</v>
      </c>
      <c r="D65" s="49">
        <v>12.68</v>
      </c>
      <c r="E65" s="52">
        <v>553.18</v>
      </c>
      <c r="F65" s="49">
        <v>12.58</v>
      </c>
      <c r="G65" s="49">
        <v>59.59</v>
      </c>
      <c r="H65" s="46">
        <v>0.001193518518518519</v>
      </c>
      <c r="I65" s="67">
        <v>0.0016130555555555518</v>
      </c>
      <c r="J65" s="49">
        <v>28.58240000000005</v>
      </c>
      <c r="K65" s="70">
        <v>0.0006476851851851853</v>
      </c>
    </row>
    <row r="66" spans="1:11" ht="11.25">
      <c r="A66" s="59" t="s">
        <v>73</v>
      </c>
      <c r="B66" s="49">
        <v>5.86</v>
      </c>
      <c r="C66" s="49">
        <v>8.05</v>
      </c>
      <c r="D66" s="49">
        <v>12.7</v>
      </c>
      <c r="E66" s="52">
        <v>551.93</v>
      </c>
      <c r="F66" s="49">
        <v>12.55</v>
      </c>
      <c r="G66" s="49">
        <v>59.4</v>
      </c>
      <c r="H66" s="46">
        <v>0.0011962962962962969</v>
      </c>
      <c r="I66" s="67">
        <v>0.0016169444444444408</v>
      </c>
      <c r="J66" s="49">
        <v>28.627200000000048</v>
      </c>
      <c r="K66" s="70">
        <v>0.0006486111111111112</v>
      </c>
    </row>
    <row r="67" spans="1:11" ht="11.25">
      <c r="A67" s="59" t="s">
        <v>74</v>
      </c>
      <c r="B67" s="49">
        <v>5.87</v>
      </c>
      <c r="C67" s="49">
        <v>8.07</v>
      </c>
      <c r="D67" s="49">
        <v>12.72</v>
      </c>
      <c r="E67" s="52">
        <v>550.68</v>
      </c>
      <c r="F67" s="49">
        <v>12.52</v>
      </c>
      <c r="G67" s="49">
        <v>59.22</v>
      </c>
      <c r="H67" s="46">
        <v>0.0011990740740740746</v>
      </c>
      <c r="I67" s="67">
        <v>0.0016208333333333298</v>
      </c>
      <c r="J67" s="49">
        <v>28.672000000000047</v>
      </c>
      <c r="K67" s="70">
        <v>0.0006495370370370371</v>
      </c>
    </row>
    <row r="68" spans="1:11" ht="11.25">
      <c r="A68" s="59" t="s">
        <v>75</v>
      </c>
      <c r="B68" s="49">
        <v>5.88</v>
      </c>
      <c r="C68" s="49">
        <v>8.09</v>
      </c>
      <c r="D68" s="49">
        <v>12.74</v>
      </c>
      <c r="E68" s="52">
        <v>549.43</v>
      </c>
      <c r="F68" s="49">
        <v>12.49</v>
      </c>
      <c r="G68" s="49">
        <v>59.03</v>
      </c>
      <c r="H68" s="46">
        <v>0.0012018518518518524</v>
      </c>
      <c r="I68" s="67">
        <v>0.0016247222222222188</v>
      </c>
      <c r="J68" s="49">
        <v>28.716800000000045</v>
      </c>
      <c r="K68" s="70">
        <v>0.000650462962962963</v>
      </c>
    </row>
    <row r="69" spans="1:11" ht="11.25">
      <c r="A69" s="59" t="s">
        <v>76</v>
      </c>
      <c r="B69" s="49">
        <v>5.89</v>
      </c>
      <c r="C69" s="49">
        <v>8.11</v>
      </c>
      <c r="D69" s="49">
        <v>12.76</v>
      </c>
      <c r="E69" s="52">
        <v>548.18</v>
      </c>
      <c r="F69" s="49">
        <v>12.46</v>
      </c>
      <c r="G69" s="49">
        <v>58.84</v>
      </c>
      <c r="H69" s="46">
        <v>0.0012046296296296301</v>
      </c>
      <c r="I69" s="67">
        <v>0.0016286111111111078</v>
      </c>
      <c r="J69" s="49">
        <v>28.761600000000044</v>
      </c>
      <c r="K69" s="70">
        <v>0.000651388888888889</v>
      </c>
    </row>
    <row r="70" spans="1:11" ht="11.25">
      <c r="A70" s="59" t="s">
        <v>77</v>
      </c>
      <c r="B70" s="49">
        <v>5.9</v>
      </c>
      <c r="C70" s="49">
        <v>8.13</v>
      </c>
      <c r="D70" s="49">
        <v>12.78</v>
      </c>
      <c r="E70" s="52">
        <v>546.94</v>
      </c>
      <c r="F70" s="49">
        <v>12.42</v>
      </c>
      <c r="G70" s="49">
        <v>58.66</v>
      </c>
      <c r="H70" s="46">
        <v>0.001207407407407408</v>
      </c>
      <c r="I70" s="67">
        <v>0.0016324999999999968</v>
      </c>
      <c r="J70" s="49">
        <v>28.806400000000043</v>
      </c>
      <c r="K70" s="70">
        <v>0.0006523148148148149</v>
      </c>
    </row>
    <row r="71" spans="1:11" ht="11.25">
      <c r="A71" s="59" t="s">
        <v>78</v>
      </c>
      <c r="B71" s="49">
        <v>5.91</v>
      </c>
      <c r="C71" s="49">
        <v>8.15</v>
      </c>
      <c r="D71" s="49">
        <v>12.8</v>
      </c>
      <c r="E71" s="52">
        <v>545.69</v>
      </c>
      <c r="F71" s="49">
        <v>12.39</v>
      </c>
      <c r="G71" s="49">
        <v>58.47</v>
      </c>
      <c r="H71" s="46">
        <v>0.0012101851851851857</v>
      </c>
      <c r="I71" s="67">
        <v>0.0016363888888888858</v>
      </c>
      <c r="J71" s="49">
        <v>28.85120000000004</v>
      </c>
      <c r="K71" s="70">
        <v>0.0006532407407407408</v>
      </c>
    </row>
    <row r="72" spans="1:11" ht="11.25">
      <c r="A72" s="59" t="s">
        <v>79</v>
      </c>
      <c r="B72" s="49">
        <v>5.92</v>
      </c>
      <c r="C72" s="49">
        <v>8.16</v>
      </c>
      <c r="D72" s="49">
        <v>12.82</v>
      </c>
      <c r="E72" s="52">
        <v>544.44</v>
      </c>
      <c r="F72" s="49">
        <v>12.36</v>
      </c>
      <c r="G72" s="49">
        <v>58.29</v>
      </c>
      <c r="H72" s="46">
        <v>0.0012129629629629634</v>
      </c>
      <c r="I72" s="67">
        <v>0.0016402777777777748</v>
      </c>
      <c r="J72" s="49">
        <v>28.89600000000004</v>
      </c>
      <c r="K72" s="70">
        <v>0.0006541666666666667</v>
      </c>
    </row>
    <row r="73" spans="1:11" ht="11.25">
      <c r="A73" s="59" t="s">
        <v>80</v>
      </c>
      <c r="B73" s="49">
        <v>5.94</v>
      </c>
      <c r="C73" s="49">
        <v>8.18</v>
      </c>
      <c r="D73" s="49">
        <v>12.85</v>
      </c>
      <c r="E73" s="52">
        <v>543.19</v>
      </c>
      <c r="F73" s="49">
        <v>12.33</v>
      </c>
      <c r="G73" s="49">
        <v>58.1</v>
      </c>
      <c r="H73" s="46">
        <v>0.0012157407407407412</v>
      </c>
      <c r="I73" s="67">
        <v>0.0016441666666666638</v>
      </c>
      <c r="J73" s="49">
        <v>28.94080000000004</v>
      </c>
      <c r="K73" s="70">
        <v>0.0006550925925925926</v>
      </c>
    </row>
    <row r="74" spans="1:11" ht="11.25">
      <c r="A74" s="59" t="s">
        <v>81</v>
      </c>
      <c r="B74" s="49">
        <v>5.95</v>
      </c>
      <c r="C74" s="49">
        <v>8.2</v>
      </c>
      <c r="D74" s="49">
        <v>12.87</v>
      </c>
      <c r="E74" s="52">
        <v>541.94</v>
      </c>
      <c r="F74" s="49">
        <v>12.3</v>
      </c>
      <c r="G74" s="49">
        <v>57.92</v>
      </c>
      <c r="H74" s="46">
        <v>0.001218518518518519</v>
      </c>
      <c r="I74" s="67">
        <v>0.0016480555555555528</v>
      </c>
      <c r="J74" s="49">
        <v>28.985600000000037</v>
      </c>
      <c r="K74" s="70">
        <v>0.0006560185185185186</v>
      </c>
    </row>
    <row r="75" spans="1:11" ht="11.25">
      <c r="A75" s="59" t="s">
        <v>82</v>
      </c>
      <c r="B75" s="49">
        <v>5.96</v>
      </c>
      <c r="C75" s="49">
        <v>8.22</v>
      </c>
      <c r="D75" s="49">
        <v>12.89</v>
      </c>
      <c r="E75" s="52">
        <v>540.7</v>
      </c>
      <c r="F75" s="49">
        <v>12.26</v>
      </c>
      <c r="G75" s="49">
        <v>57.73</v>
      </c>
      <c r="H75" s="46">
        <v>0.0012212962962962967</v>
      </c>
      <c r="I75" s="67">
        <v>0.0016519444444444418</v>
      </c>
      <c r="J75" s="49">
        <v>29.030400000000036</v>
      </c>
      <c r="K75" s="70">
        <v>0.0006569444444444445</v>
      </c>
    </row>
    <row r="76" spans="1:11" ht="11.25">
      <c r="A76" s="59" t="s">
        <v>83</v>
      </c>
      <c r="B76" s="49">
        <v>5.97</v>
      </c>
      <c r="C76" s="49">
        <v>8.24</v>
      </c>
      <c r="D76" s="49">
        <v>12.91</v>
      </c>
      <c r="E76" s="52">
        <v>539.45</v>
      </c>
      <c r="F76" s="49">
        <v>12.23</v>
      </c>
      <c r="G76" s="49">
        <v>57.55</v>
      </c>
      <c r="H76" s="46">
        <v>0.0012240740740740745</v>
      </c>
      <c r="I76" s="67">
        <v>0.0016558333333333308</v>
      </c>
      <c r="J76" s="49">
        <v>29.075200000000034</v>
      </c>
      <c r="K76" s="70">
        <v>0.0006578703703703704</v>
      </c>
    </row>
    <row r="77" spans="1:11" ht="11.25">
      <c r="A77" s="59" t="s">
        <v>84</v>
      </c>
      <c r="B77" s="49">
        <v>5.98</v>
      </c>
      <c r="C77" s="49">
        <v>8.26</v>
      </c>
      <c r="D77" s="49">
        <v>12.93</v>
      </c>
      <c r="E77" s="52">
        <v>538.2</v>
      </c>
      <c r="F77" s="49">
        <v>12.2</v>
      </c>
      <c r="G77" s="49">
        <v>57.36</v>
      </c>
      <c r="H77" s="46">
        <v>0.0012268518518518522</v>
      </c>
      <c r="I77" s="67">
        <v>0.0016597222222222198</v>
      </c>
      <c r="J77" s="49">
        <v>29.12</v>
      </c>
      <c r="K77" s="70">
        <v>0.0006587962962962963</v>
      </c>
    </row>
    <row r="78" spans="1:11" ht="11.25">
      <c r="A78" s="59" t="s">
        <v>85</v>
      </c>
      <c r="B78" s="49">
        <v>5.99</v>
      </c>
      <c r="C78" s="49">
        <v>8.27</v>
      </c>
      <c r="D78" s="49">
        <v>12.95</v>
      </c>
      <c r="E78" s="52">
        <v>536.95</v>
      </c>
      <c r="F78" s="49">
        <v>12.17</v>
      </c>
      <c r="G78" s="49">
        <v>57.17</v>
      </c>
      <c r="H78" s="46">
        <v>0.00122962962962963</v>
      </c>
      <c r="I78" s="67">
        <v>0.0016636111111111088</v>
      </c>
      <c r="J78" s="49">
        <v>29.16480000000003</v>
      </c>
      <c r="K78" s="70">
        <v>0.0006597222222222222</v>
      </c>
    </row>
    <row r="79" spans="1:11" ht="11.25">
      <c r="A79" s="59" t="s">
        <v>86</v>
      </c>
      <c r="B79" s="49">
        <v>6</v>
      </c>
      <c r="C79" s="49">
        <v>8.29</v>
      </c>
      <c r="D79" s="49">
        <v>12.97</v>
      </c>
      <c r="E79" s="52">
        <v>535.7</v>
      </c>
      <c r="F79" s="49">
        <v>12.14</v>
      </c>
      <c r="G79" s="49">
        <v>56.99</v>
      </c>
      <c r="H79" s="46">
        <v>0.0012324074074074078</v>
      </c>
      <c r="I79" s="67">
        <v>0.0016674999999999978</v>
      </c>
      <c r="J79" s="49">
        <v>29.20960000000003</v>
      </c>
      <c r="K79" s="70">
        <v>0.0006606481481481482</v>
      </c>
    </row>
    <row r="80" spans="1:11" ht="11.25">
      <c r="A80" s="59" t="s">
        <v>87</v>
      </c>
      <c r="B80" s="49">
        <v>6.01</v>
      </c>
      <c r="C80" s="49">
        <v>8.31</v>
      </c>
      <c r="D80" s="49">
        <v>12.99</v>
      </c>
      <c r="E80" s="52">
        <v>534.46</v>
      </c>
      <c r="F80" s="49">
        <v>12.1</v>
      </c>
      <c r="G80" s="49">
        <v>56.8</v>
      </c>
      <c r="H80" s="46">
        <v>0.0012351851851851855</v>
      </c>
      <c r="I80" s="67">
        <v>0.0016713888888888868</v>
      </c>
      <c r="J80" s="49">
        <v>29.25440000000003</v>
      </c>
      <c r="K80" s="70">
        <v>0.0006615740740740741</v>
      </c>
    </row>
    <row r="81" spans="1:11" ht="11.25">
      <c r="A81" s="59" t="s">
        <v>88</v>
      </c>
      <c r="B81" s="49">
        <v>6.02</v>
      </c>
      <c r="C81" s="49">
        <v>8.33</v>
      </c>
      <c r="D81" s="49">
        <v>13.01</v>
      </c>
      <c r="E81" s="52">
        <v>533.21</v>
      </c>
      <c r="F81" s="49">
        <v>12.07</v>
      </c>
      <c r="G81" s="49">
        <v>56.62</v>
      </c>
      <c r="H81" s="46">
        <v>0.0012379629629629633</v>
      </c>
      <c r="I81" s="67">
        <v>0.0016752777777777758</v>
      </c>
      <c r="J81" s="49">
        <v>29.299200000000027</v>
      </c>
      <c r="K81" s="70">
        <v>0.0006625</v>
      </c>
    </row>
    <row r="82" spans="1:11" ht="11.25">
      <c r="A82" s="59" t="s">
        <v>89</v>
      </c>
      <c r="B82" s="49">
        <v>6.04</v>
      </c>
      <c r="C82" s="49">
        <v>8.35</v>
      </c>
      <c r="D82" s="49">
        <v>13.04</v>
      </c>
      <c r="E82" s="52">
        <v>531.96</v>
      </c>
      <c r="F82" s="49">
        <v>12.04</v>
      </c>
      <c r="G82" s="49">
        <v>56.43</v>
      </c>
      <c r="H82" s="46">
        <v>0.001240740740740741</v>
      </c>
      <c r="I82" s="67">
        <v>0.0016791666666666647</v>
      </c>
      <c r="J82" s="49">
        <v>29.344000000000026</v>
      </c>
      <c r="K82" s="70">
        <v>0.0006634259259259259</v>
      </c>
    </row>
    <row r="83" spans="1:11" ht="11.25">
      <c r="A83" s="59" t="s">
        <v>90</v>
      </c>
      <c r="B83" s="49">
        <v>6.05</v>
      </c>
      <c r="C83" s="49">
        <v>8.36</v>
      </c>
      <c r="D83" s="49">
        <v>13.06</v>
      </c>
      <c r="E83" s="52">
        <v>530.71</v>
      </c>
      <c r="F83" s="49">
        <v>12.01</v>
      </c>
      <c r="G83" s="49">
        <v>56.25</v>
      </c>
      <c r="H83" s="46">
        <v>0.0012435185185185188</v>
      </c>
      <c r="I83" s="67">
        <v>0.0016830555555555537</v>
      </c>
      <c r="J83" s="49">
        <v>29.388800000000025</v>
      </c>
      <c r="K83" s="70">
        <v>0.0006643518518518518</v>
      </c>
    </row>
    <row r="84" spans="1:11" ht="11.25">
      <c r="A84" s="59" t="s">
        <v>91</v>
      </c>
      <c r="B84" s="49">
        <v>6.06</v>
      </c>
      <c r="C84" s="49">
        <v>8.38</v>
      </c>
      <c r="D84" s="49">
        <v>13.08</v>
      </c>
      <c r="E84" s="52">
        <v>529.46</v>
      </c>
      <c r="F84" s="49">
        <v>11.98</v>
      </c>
      <c r="G84" s="49">
        <v>56.06</v>
      </c>
      <c r="H84" s="46">
        <v>0.0012462962962962966</v>
      </c>
      <c r="I84" s="67">
        <v>0.0016869444444444427</v>
      </c>
      <c r="J84" s="49">
        <v>29.433600000000023</v>
      </c>
      <c r="K84" s="70">
        <v>0.0006652777777777778</v>
      </c>
    </row>
    <row r="85" spans="1:11" ht="11.25">
      <c r="A85" s="59" t="s">
        <v>92</v>
      </c>
      <c r="B85" s="49">
        <v>6.07</v>
      </c>
      <c r="C85" s="49">
        <v>8.4</v>
      </c>
      <c r="D85" s="49">
        <v>13.1</v>
      </c>
      <c r="E85" s="52">
        <v>528.22</v>
      </c>
      <c r="F85" s="49">
        <v>11.94</v>
      </c>
      <c r="G85" s="49">
        <v>55.88</v>
      </c>
      <c r="H85" s="46">
        <v>0.0012490740740740743</v>
      </c>
      <c r="I85" s="67">
        <v>0.0016908333333333317</v>
      </c>
      <c r="J85" s="49">
        <v>29.478400000000022</v>
      </c>
      <c r="K85" s="70">
        <v>0.0006662037037037037</v>
      </c>
    </row>
    <row r="86" spans="1:11" ht="11.25">
      <c r="A86" s="59" t="s">
        <v>93</v>
      </c>
      <c r="B86" s="49">
        <v>6.08</v>
      </c>
      <c r="C86" s="49">
        <v>8.42</v>
      </c>
      <c r="D86" s="49">
        <v>13.12</v>
      </c>
      <c r="E86" s="52">
        <v>526.97</v>
      </c>
      <c r="F86" s="49">
        <v>11.91</v>
      </c>
      <c r="G86" s="49">
        <v>55.69</v>
      </c>
      <c r="H86" s="46">
        <v>0.001251851851851852</v>
      </c>
      <c r="I86" s="67">
        <v>0.0016947222222222207</v>
      </c>
      <c r="J86" s="49">
        <v>29.52320000000002</v>
      </c>
      <c r="K86" s="70">
        <v>0.0006671296296296296</v>
      </c>
    </row>
    <row r="87" spans="1:11" ht="11.25">
      <c r="A87" s="59" t="s">
        <v>94</v>
      </c>
      <c r="B87" s="49">
        <v>6.09</v>
      </c>
      <c r="C87" s="49">
        <v>8.44</v>
      </c>
      <c r="D87" s="49">
        <v>13.14</v>
      </c>
      <c r="E87" s="52">
        <v>525.72</v>
      </c>
      <c r="F87" s="49">
        <v>11.88</v>
      </c>
      <c r="G87" s="49">
        <v>55.5</v>
      </c>
      <c r="H87" s="46">
        <v>0.0012546296296296298</v>
      </c>
      <c r="I87" s="67">
        <v>0.0016986111111111097</v>
      </c>
      <c r="J87" s="49">
        <v>29.56800000000002</v>
      </c>
      <c r="K87" s="70">
        <v>0.0006680555555555555</v>
      </c>
    </row>
    <row r="88" spans="1:11" ht="11.25">
      <c r="A88" s="59" t="s">
        <v>95</v>
      </c>
      <c r="B88" s="49">
        <v>6.1</v>
      </c>
      <c r="C88" s="49">
        <v>8.46</v>
      </c>
      <c r="D88" s="49">
        <v>13.16</v>
      </c>
      <c r="E88" s="52">
        <v>524.47</v>
      </c>
      <c r="F88" s="49">
        <v>11.85</v>
      </c>
      <c r="G88" s="49">
        <v>55.32</v>
      </c>
      <c r="H88" s="46">
        <v>0.0012574074074074076</v>
      </c>
      <c r="I88" s="67">
        <v>0.0017024999999999987</v>
      </c>
      <c r="J88" s="49">
        <v>29.612800000000018</v>
      </c>
      <c r="K88" s="70">
        <v>0.0006689814814814814</v>
      </c>
    </row>
    <row r="89" spans="1:11" ht="11.25">
      <c r="A89" s="59" t="s">
        <v>96</v>
      </c>
      <c r="B89" s="49">
        <v>6.11</v>
      </c>
      <c r="C89" s="49">
        <v>8.47</v>
      </c>
      <c r="D89" s="49">
        <v>13.18</v>
      </c>
      <c r="E89" s="52">
        <v>523.22</v>
      </c>
      <c r="F89" s="49">
        <v>11.82</v>
      </c>
      <c r="G89" s="49">
        <v>55.13</v>
      </c>
      <c r="H89" s="46">
        <v>0.0012601851851851854</v>
      </c>
      <c r="I89" s="67">
        <v>0.0017063888888888877</v>
      </c>
      <c r="J89" s="49">
        <v>29.657600000000016</v>
      </c>
      <c r="K89" s="70">
        <v>0.0006699074074074074</v>
      </c>
    </row>
    <row r="90" spans="1:11" ht="11.25">
      <c r="A90" s="59" t="s">
        <v>97</v>
      </c>
      <c r="B90" s="49">
        <v>6.13</v>
      </c>
      <c r="C90" s="49">
        <v>8.49</v>
      </c>
      <c r="D90" s="49">
        <v>13.21</v>
      </c>
      <c r="E90" s="52">
        <v>521.98</v>
      </c>
      <c r="F90" s="49">
        <v>11.78</v>
      </c>
      <c r="G90" s="49">
        <v>54.95</v>
      </c>
      <c r="H90" s="46">
        <v>0.0012629629629629631</v>
      </c>
      <c r="I90" s="67">
        <v>0.0017102777777777767</v>
      </c>
      <c r="J90" s="49">
        <v>29.702400000000015</v>
      </c>
      <c r="K90" s="70">
        <v>0.0006708333333333333</v>
      </c>
    </row>
    <row r="91" spans="1:11" ht="11.25">
      <c r="A91" s="59" t="s">
        <v>98</v>
      </c>
      <c r="B91" s="49">
        <v>6.14</v>
      </c>
      <c r="C91" s="49">
        <v>8.51</v>
      </c>
      <c r="D91" s="49">
        <v>13.23</v>
      </c>
      <c r="E91" s="52">
        <v>520.73</v>
      </c>
      <c r="F91" s="49">
        <v>11.75</v>
      </c>
      <c r="G91" s="49">
        <v>54.76</v>
      </c>
      <c r="H91" s="46">
        <v>0.0012657407407407409</v>
      </c>
      <c r="I91" s="67">
        <v>0.0017141666666666657</v>
      </c>
      <c r="J91" s="49">
        <v>29.747200000000014</v>
      </c>
      <c r="K91" s="70">
        <v>0.0006717592592592592</v>
      </c>
    </row>
    <row r="92" spans="1:11" ht="11.25">
      <c r="A92" s="59" t="s">
        <v>99</v>
      </c>
      <c r="B92" s="49">
        <v>6.15</v>
      </c>
      <c r="C92" s="49">
        <v>8.53</v>
      </c>
      <c r="D92" s="49">
        <v>13.25</v>
      </c>
      <c r="E92" s="52">
        <v>519.48</v>
      </c>
      <c r="F92" s="49">
        <v>11.72</v>
      </c>
      <c r="G92" s="49">
        <v>54.58</v>
      </c>
      <c r="H92" s="46">
        <v>0.0012685185185185186</v>
      </c>
      <c r="I92" s="67">
        <v>0.0017180555555555547</v>
      </c>
      <c r="J92" s="49">
        <v>29.792000000000012</v>
      </c>
      <c r="K92" s="70">
        <v>0.0006726851851851851</v>
      </c>
    </row>
    <row r="93" spans="1:11" ht="11.25">
      <c r="A93" s="59" t="s">
        <v>100</v>
      </c>
      <c r="B93" s="49">
        <v>6.16</v>
      </c>
      <c r="C93" s="49">
        <v>8.55</v>
      </c>
      <c r="D93" s="49">
        <v>13.27</v>
      </c>
      <c r="E93" s="52">
        <v>518.23</v>
      </c>
      <c r="F93" s="49">
        <v>11.69</v>
      </c>
      <c r="G93" s="49">
        <v>54.39</v>
      </c>
      <c r="H93" s="46">
        <v>0.0012712962962962964</v>
      </c>
      <c r="I93" s="67">
        <v>0.0017219444444444437</v>
      </c>
      <c r="J93" s="49">
        <v>29.83680000000001</v>
      </c>
      <c r="K93" s="70">
        <v>0.000673611111111111</v>
      </c>
    </row>
    <row r="94" spans="1:11" ht="11.25">
      <c r="A94" s="59" t="s">
        <v>101</v>
      </c>
      <c r="B94" s="49">
        <v>6.17</v>
      </c>
      <c r="C94" s="49">
        <v>8.56</v>
      </c>
      <c r="D94" s="49">
        <v>13.29</v>
      </c>
      <c r="E94" s="52">
        <v>516.98</v>
      </c>
      <c r="F94" s="49">
        <v>11.66</v>
      </c>
      <c r="G94" s="49">
        <v>54.2</v>
      </c>
      <c r="H94" s="46">
        <v>0.0012740740740740742</v>
      </c>
      <c r="I94" s="67">
        <v>0.0017258333333333327</v>
      </c>
      <c r="J94" s="49">
        <v>29.88160000000001</v>
      </c>
      <c r="K94" s="70">
        <v>0.000674537037037037</v>
      </c>
    </row>
    <row r="95" spans="1:11" ht="11.25">
      <c r="A95" s="59" t="s">
        <v>102</v>
      </c>
      <c r="B95" s="49">
        <v>6.18</v>
      </c>
      <c r="C95" s="49">
        <v>8.58</v>
      </c>
      <c r="D95" s="49">
        <v>13.31</v>
      </c>
      <c r="E95" s="52">
        <v>515.74</v>
      </c>
      <c r="F95" s="49">
        <v>11.62</v>
      </c>
      <c r="G95" s="49">
        <v>54.02</v>
      </c>
      <c r="H95" s="46">
        <v>0.001276851851851852</v>
      </c>
      <c r="I95" s="67">
        <v>0.0017297222222222217</v>
      </c>
      <c r="J95" s="49">
        <v>29.926400000000008</v>
      </c>
      <c r="K95" s="70">
        <v>0.0006754629629629629</v>
      </c>
    </row>
    <row r="96" spans="1:11" ht="11.25">
      <c r="A96" s="59" t="s">
        <v>103</v>
      </c>
      <c r="B96" s="49">
        <v>6.19</v>
      </c>
      <c r="C96" s="49">
        <v>8.6</v>
      </c>
      <c r="D96" s="49">
        <v>13.33</v>
      </c>
      <c r="E96" s="52">
        <v>514.49</v>
      </c>
      <c r="F96" s="49">
        <v>11.59</v>
      </c>
      <c r="G96" s="49">
        <v>53.83</v>
      </c>
      <c r="H96" s="46">
        <v>0.0012796296296296297</v>
      </c>
      <c r="I96" s="67">
        <v>0.0017336111111111107</v>
      </c>
      <c r="J96" s="49">
        <v>29.971200000000007</v>
      </c>
      <c r="K96" s="70">
        <v>0.0006763888888888888</v>
      </c>
    </row>
    <row r="97" spans="1:11" ht="11.25">
      <c r="A97" s="59" t="s">
        <v>104</v>
      </c>
      <c r="B97" s="49">
        <v>6.2</v>
      </c>
      <c r="C97" s="49">
        <v>8.62</v>
      </c>
      <c r="D97" s="49">
        <v>13.35</v>
      </c>
      <c r="E97" s="52">
        <v>513.24</v>
      </c>
      <c r="F97" s="49">
        <v>11.56</v>
      </c>
      <c r="G97" s="49">
        <v>53.65</v>
      </c>
      <c r="H97" s="46">
        <v>0.0012824074074074075</v>
      </c>
      <c r="I97" s="67">
        <v>0.0017374999999999997</v>
      </c>
      <c r="J97" s="49">
        <v>30.016000000000005</v>
      </c>
      <c r="K97" s="70">
        <v>0.0006773148148148147</v>
      </c>
    </row>
    <row r="98" spans="1:11" ht="11.25">
      <c r="A98" s="59" t="s">
        <v>105</v>
      </c>
      <c r="B98" s="49">
        <v>6.22</v>
      </c>
      <c r="C98" s="49">
        <v>8.64</v>
      </c>
      <c r="D98" s="49">
        <v>13.38</v>
      </c>
      <c r="E98" s="52">
        <v>511.99</v>
      </c>
      <c r="F98" s="49">
        <v>11.53</v>
      </c>
      <c r="G98" s="49">
        <v>53.46</v>
      </c>
      <c r="H98" s="46">
        <v>0.0012851851851851852</v>
      </c>
      <c r="I98" s="67">
        <v>0.0017413888888888887</v>
      </c>
      <c r="J98" s="49">
        <v>30.060800000000004</v>
      </c>
      <c r="K98" s="70">
        <v>0.0006782407407407406</v>
      </c>
    </row>
    <row r="99" spans="1:11" ht="11.25">
      <c r="A99" s="59" t="s">
        <v>106</v>
      </c>
      <c r="B99" s="49">
        <v>6.23</v>
      </c>
      <c r="C99" s="49">
        <v>8.66</v>
      </c>
      <c r="D99" s="49">
        <v>13.4</v>
      </c>
      <c r="E99" s="52">
        <v>510.74</v>
      </c>
      <c r="F99" s="49">
        <v>11.5</v>
      </c>
      <c r="G99" s="49">
        <v>53.28</v>
      </c>
      <c r="H99" s="46">
        <v>0.001287962962962963</v>
      </c>
      <c r="I99" s="67">
        <v>0.0017452777777777777</v>
      </c>
      <c r="J99" s="49">
        <v>30.105600000000003</v>
      </c>
      <c r="K99" s="70">
        <v>0.0006791666666666666</v>
      </c>
    </row>
    <row r="100" spans="1:11" ht="11.25">
      <c r="A100" s="59" t="s">
        <v>107</v>
      </c>
      <c r="B100" s="49">
        <v>6.24</v>
      </c>
      <c r="C100" s="49">
        <v>8.67</v>
      </c>
      <c r="D100" s="49">
        <v>13.42</v>
      </c>
      <c r="E100" s="52">
        <v>509.5</v>
      </c>
      <c r="F100" s="49">
        <v>11.46</v>
      </c>
      <c r="G100" s="49">
        <v>53.09</v>
      </c>
      <c r="H100" s="46">
        <v>0.0012907407407407407</v>
      </c>
      <c r="I100" s="67">
        <v>0.0017491666666666667</v>
      </c>
      <c r="J100" s="49">
        <v>30.1504</v>
      </c>
      <c r="K100" s="70">
        <v>0.0006800925925925925</v>
      </c>
    </row>
    <row r="101" spans="1:11" ht="11.25">
      <c r="A101" s="59" t="s">
        <v>108</v>
      </c>
      <c r="B101" s="49">
        <v>6.25</v>
      </c>
      <c r="C101" s="49">
        <v>8.69</v>
      </c>
      <c r="D101" s="49">
        <v>13.44</v>
      </c>
      <c r="E101" s="52">
        <v>508.25</v>
      </c>
      <c r="F101" s="49">
        <v>11.43</v>
      </c>
      <c r="G101" s="49">
        <v>52.91</v>
      </c>
      <c r="H101" s="46">
        <v>0.0012935185185185185</v>
      </c>
      <c r="I101" s="67">
        <v>0.0017530555555555557</v>
      </c>
      <c r="J101" s="49">
        <v>30.1952</v>
      </c>
      <c r="K101" s="70">
        <v>0.0006810185185185184</v>
      </c>
    </row>
    <row r="102" spans="1:11" ht="11.25">
      <c r="A102" s="59" t="s">
        <v>109</v>
      </c>
      <c r="B102" s="48">
        <v>6.26</v>
      </c>
      <c r="C102" s="48">
        <v>8.71</v>
      </c>
      <c r="D102" s="48">
        <v>13.46</v>
      </c>
      <c r="E102" s="51">
        <v>507</v>
      </c>
      <c r="F102" s="48">
        <v>11.4</v>
      </c>
      <c r="G102" s="48">
        <v>52.72</v>
      </c>
      <c r="H102" s="45">
        <v>0.0012962962962962963</v>
      </c>
      <c r="I102" s="67">
        <v>0.0017569444444444447</v>
      </c>
      <c r="J102" s="48">
        <v>30.24</v>
      </c>
      <c r="K102" s="70">
        <v>0.0006819444444444443</v>
      </c>
    </row>
    <row r="103" spans="1:11" ht="11.25">
      <c r="A103" s="59" t="s">
        <v>110</v>
      </c>
      <c r="B103" s="49">
        <v>6.27</v>
      </c>
      <c r="C103" s="49">
        <v>8.73</v>
      </c>
      <c r="D103" s="49">
        <v>13.48</v>
      </c>
      <c r="E103" s="52">
        <v>505.8</v>
      </c>
      <c r="F103" s="49">
        <v>11.36</v>
      </c>
      <c r="G103" s="49">
        <v>52.51</v>
      </c>
      <c r="H103" s="46">
        <v>0.001299421296296292</v>
      </c>
      <c r="I103" s="67">
        <v>0.0017613194444444425</v>
      </c>
      <c r="J103" s="49">
        <v>30.290399999999956</v>
      </c>
      <c r="K103" s="69">
        <v>0.0006828703703703703</v>
      </c>
    </row>
    <row r="104" spans="1:11" ht="11.25">
      <c r="A104" s="59" t="s">
        <v>111</v>
      </c>
      <c r="B104" s="49">
        <v>6.29</v>
      </c>
      <c r="C104" s="49">
        <v>8.75</v>
      </c>
      <c r="D104" s="49">
        <v>13.51</v>
      </c>
      <c r="E104" s="52">
        <v>504.39</v>
      </c>
      <c r="F104" s="49">
        <v>11.33</v>
      </c>
      <c r="G104" s="49">
        <v>52.3</v>
      </c>
      <c r="H104" s="46">
        <v>0.001302546296296292</v>
      </c>
      <c r="I104" s="67">
        <v>0.0017656944444444426</v>
      </c>
      <c r="J104" s="49">
        <v>30.340799999999955</v>
      </c>
      <c r="K104" s="70">
        <v>0.0006839120370370373</v>
      </c>
    </row>
    <row r="105" spans="1:11" ht="11.25">
      <c r="A105" s="59" t="s">
        <v>112</v>
      </c>
      <c r="B105" s="49">
        <v>6.3</v>
      </c>
      <c r="C105" s="49">
        <v>8.77</v>
      </c>
      <c r="D105" s="49">
        <v>13.53</v>
      </c>
      <c r="E105" s="52">
        <v>502.99</v>
      </c>
      <c r="F105" s="49">
        <v>11.29</v>
      </c>
      <c r="G105" s="49">
        <v>52.09</v>
      </c>
      <c r="H105" s="46">
        <v>0.0013056712962962922</v>
      </c>
      <c r="I105" s="67">
        <v>0.0017700694444444426</v>
      </c>
      <c r="J105" s="49">
        <v>30.391199999999955</v>
      </c>
      <c r="K105" s="70">
        <v>0.000684953703703704</v>
      </c>
    </row>
    <row r="106" spans="1:11" ht="11.25">
      <c r="A106" s="59" t="s">
        <v>113</v>
      </c>
      <c r="B106" s="49">
        <v>6.31</v>
      </c>
      <c r="C106" s="49">
        <v>8.79</v>
      </c>
      <c r="D106" s="49">
        <v>13.55</v>
      </c>
      <c r="E106" s="52">
        <v>501.58</v>
      </c>
      <c r="F106" s="49">
        <v>11.26</v>
      </c>
      <c r="G106" s="49">
        <v>51.88</v>
      </c>
      <c r="H106" s="46">
        <v>0.0013087962962962923</v>
      </c>
      <c r="I106" s="67">
        <v>0.0017744444444444426</v>
      </c>
      <c r="J106" s="49">
        <v>30.441599999999955</v>
      </c>
      <c r="K106" s="70">
        <v>0.0006859953703703707</v>
      </c>
    </row>
    <row r="107" spans="1:11" ht="11.25">
      <c r="A107" s="59" t="s">
        <v>114</v>
      </c>
      <c r="B107" s="49">
        <v>6.32</v>
      </c>
      <c r="C107" s="49">
        <v>8.81</v>
      </c>
      <c r="D107" s="49">
        <v>13.58</v>
      </c>
      <c r="E107" s="52">
        <v>500.18</v>
      </c>
      <c r="F107" s="49">
        <v>11.22</v>
      </c>
      <c r="G107" s="49">
        <v>51.68</v>
      </c>
      <c r="H107" s="46">
        <v>0.0013119212962962924</v>
      </c>
      <c r="I107" s="67">
        <v>0.0017788194444444427</v>
      </c>
      <c r="J107" s="49">
        <v>30.491999999999955</v>
      </c>
      <c r="K107" s="70">
        <v>0.0006870370370370373</v>
      </c>
    </row>
    <row r="108" spans="1:11" ht="11.25">
      <c r="A108" s="59" t="s">
        <v>115</v>
      </c>
      <c r="B108" s="49">
        <v>6.34</v>
      </c>
      <c r="C108" s="49">
        <v>8.83</v>
      </c>
      <c r="D108" s="49">
        <v>13.6</v>
      </c>
      <c r="E108" s="52">
        <v>498.78</v>
      </c>
      <c r="F108" s="49">
        <v>11.18</v>
      </c>
      <c r="G108" s="49">
        <v>51.47</v>
      </c>
      <c r="H108" s="46">
        <v>0.0013150462962962925</v>
      </c>
      <c r="I108" s="67">
        <v>0.0017831944444444427</v>
      </c>
      <c r="J108" s="49">
        <v>30.542399999999954</v>
      </c>
      <c r="K108" s="70">
        <v>0.000688078703703704</v>
      </c>
    </row>
    <row r="109" spans="1:11" ht="11.25">
      <c r="A109" s="59" t="s">
        <v>116</v>
      </c>
      <c r="B109" s="49">
        <v>6.35</v>
      </c>
      <c r="C109" s="49">
        <v>8.85</v>
      </c>
      <c r="D109" s="49">
        <v>13.63</v>
      </c>
      <c r="E109" s="52">
        <v>497.37</v>
      </c>
      <c r="F109" s="49">
        <v>11.15</v>
      </c>
      <c r="G109" s="49">
        <v>51.26</v>
      </c>
      <c r="H109" s="46">
        <v>0.0013181712962962925</v>
      </c>
      <c r="I109" s="67">
        <v>0.0017875694444444428</v>
      </c>
      <c r="J109" s="49">
        <v>30.592799999999954</v>
      </c>
      <c r="K109" s="70">
        <v>0.0006891203703703706</v>
      </c>
    </row>
    <row r="110" spans="1:11" ht="11.25">
      <c r="A110" s="59" t="s">
        <v>117</v>
      </c>
      <c r="B110" s="49">
        <v>6.36</v>
      </c>
      <c r="C110" s="49">
        <v>8.87</v>
      </c>
      <c r="D110" s="49">
        <v>13.65</v>
      </c>
      <c r="E110" s="52">
        <v>495.97</v>
      </c>
      <c r="F110" s="49">
        <v>11.11</v>
      </c>
      <c r="G110" s="49">
        <v>51.05</v>
      </c>
      <c r="H110" s="46">
        <v>0.0013212962962962926</v>
      </c>
      <c r="I110" s="67">
        <v>0.0017919444444444428</v>
      </c>
      <c r="J110" s="49">
        <v>30.643199999999954</v>
      </c>
      <c r="K110" s="70">
        <v>0.0006901620370370373</v>
      </c>
    </row>
    <row r="111" spans="1:11" ht="11.25">
      <c r="A111" s="59" t="s">
        <v>118</v>
      </c>
      <c r="B111" s="49">
        <v>6.37</v>
      </c>
      <c r="C111" s="49">
        <v>8.9</v>
      </c>
      <c r="D111" s="49">
        <v>13.67</v>
      </c>
      <c r="E111" s="52">
        <v>494.56</v>
      </c>
      <c r="F111" s="49">
        <v>11.08</v>
      </c>
      <c r="G111" s="49">
        <v>50.84</v>
      </c>
      <c r="H111" s="46">
        <v>0.0013244212962962927</v>
      </c>
      <c r="I111" s="67">
        <v>0.0017963194444444428</v>
      </c>
      <c r="J111" s="49">
        <v>30.693599999999954</v>
      </c>
      <c r="K111" s="70">
        <v>0.000691203703703704</v>
      </c>
    </row>
    <row r="112" spans="1:11" ht="11.25">
      <c r="A112" s="59" t="s">
        <v>119</v>
      </c>
      <c r="B112" s="49">
        <v>6.39</v>
      </c>
      <c r="C112" s="49">
        <v>8.92</v>
      </c>
      <c r="D112" s="49">
        <v>13.7</v>
      </c>
      <c r="E112" s="52">
        <v>493.16</v>
      </c>
      <c r="F112" s="49">
        <v>11.04</v>
      </c>
      <c r="G112" s="49">
        <v>50.63</v>
      </c>
      <c r="H112" s="46">
        <v>0.0013275462962962928</v>
      </c>
      <c r="I112" s="67">
        <v>0.0018006944444444429</v>
      </c>
      <c r="J112" s="49">
        <v>30.743999999999954</v>
      </c>
      <c r="K112" s="70">
        <v>0.0006922453703703706</v>
      </c>
    </row>
    <row r="113" spans="1:11" ht="11.25">
      <c r="A113" s="59" t="s">
        <v>120</v>
      </c>
      <c r="B113" s="49">
        <v>6.4</v>
      </c>
      <c r="C113" s="49">
        <v>8.94</v>
      </c>
      <c r="D113" s="49">
        <v>13.72</v>
      </c>
      <c r="E113" s="52">
        <v>491.76</v>
      </c>
      <c r="F113" s="49">
        <v>11</v>
      </c>
      <c r="G113" s="49">
        <v>50.42</v>
      </c>
      <c r="H113" s="46">
        <v>0.001330671296296293</v>
      </c>
      <c r="I113" s="67">
        <v>0.001805069444444443</v>
      </c>
      <c r="J113" s="49">
        <v>30.794399999999953</v>
      </c>
      <c r="K113" s="70">
        <v>0.0006932870370370373</v>
      </c>
    </row>
    <row r="114" spans="1:11" ht="11.25">
      <c r="A114" s="59" t="s">
        <v>121</v>
      </c>
      <c r="B114" s="49">
        <v>6.41</v>
      </c>
      <c r="C114" s="49">
        <v>8.96</v>
      </c>
      <c r="D114" s="49">
        <v>13.74</v>
      </c>
      <c r="E114" s="52">
        <v>490.35</v>
      </c>
      <c r="F114" s="49">
        <v>10.97</v>
      </c>
      <c r="G114" s="49">
        <v>50.21</v>
      </c>
      <c r="H114" s="46">
        <v>0.001333796296296293</v>
      </c>
      <c r="I114" s="67">
        <v>0.001809444444444443</v>
      </c>
      <c r="J114" s="49">
        <v>30.844799999999953</v>
      </c>
      <c r="K114" s="70">
        <v>0.000694328703703704</v>
      </c>
    </row>
    <row r="115" spans="1:11" ht="11.25">
      <c r="A115" s="59" t="s">
        <v>122</v>
      </c>
      <c r="B115" s="49">
        <v>6.42</v>
      </c>
      <c r="C115" s="49">
        <v>8.98</v>
      </c>
      <c r="D115" s="49">
        <v>13.77</v>
      </c>
      <c r="E115" s="52">
        <v>488.95</v>
      </c>
      <c r="F115" s="49">
        <v>10.93</v>
      </c>
      <c r="G115" s="49">
        <v>50.01</v>
      </c>
      <c r="H115" s="46">
        <v>0.001336921296296293</v>
      </c>
      <c r="I115" s="67">
        <v>0.001813819444444443</v>
      </c>
      <c r="J115" s="49">
        <v>30.895199999999953</v>
      </c>
      <c r="K115" s="70">
        <v>0.0006953703703703706</v>
      </c>
    </row>
    <row r="116" spans="1:11" ht="11.25">
      <c r="A116" s="59" t="s">
        <v>123</v>
      </c>
      <c r="B116" s="49">
        <v>6.44</v>
      </c>
      <c r="C116" s="49">
        <v>9</v>
      </c>
      <c r="D116" s="49">
        <v>13.79</v>
      </c>
      <c r="E116" s="52">
        <v>487.54</v>
      </c>
      <c r="F116" s="49">
        <v>10.9</v>
      </c>
      <c r="G116" s="49">
        <v>49.8</v>
      </c>
      <c r="H116" s="46">
        <v>0.0013400462962962932</v>
      </c>
      <c r="I116" s="67">
        <v>0.001818194444444443</v>
      </c>
      <c r="J116" s="49">
        <v>30.945599999999953</v>
      </c>
      <c r="K116" s="70">
        <v>0.0006964120370370373</v>
      </c>
    </row>
    <row r="117" spans="1:11" ht="11.25">
      <c r="A117" s="59" t="s">
        <v>124</v>
      </c>
      <c r="B117" s="49">
        <v>6.45</v>
      </c>
      <c r="C117" s="49">
        <v>9.02</v>
      </c>
      <c r="D117" s="49">
        <v>13.81</v>
      </c>
      <c r="E117" s="52">
        <v>486.14</v>
      </c>
      <c r="F117" s="49">
        <v>10.86</v>
      </c>
      <c r="G117" s="49">
        <v>49.59</v>
      </c>
      <c r="H117" s="46">
        <v>0.0013431712962962933</v>
      </c>
      <c r="I117" s="67">
        <v>0.001822569444444443</v>
      </c>
      <c r="J117" s="49">
        <v>30.995999999999952</v>
      </c>
      <c r="K117" s="70">
        <v>0.0006974537037037039</v>
      </c>
    </row>
    <row r="118" spans="1:11" ht="11.25">
      <c r="A118" s="59" t="s">
        <v>125</v>
      </c>
      <c r="B118" s="49">
        <v>6.46</v>
      </c>
      <c r="C118" s="49">
        <v>9.04</v>
      </c>
      <c r="D118" s="49">
        <v>13.84</v>
      </c>
      <c r="E118" s="52">
        <v>484.74</v>
      </c>
      <c r="F118" s="49">
        <v>10.82</v>
      </c>
      <c r="G118" s="49">
        <v>49.38</v>
      </c>
      <c r="H118" s="46">
        <v>0.0013462962962962934</v>
      </c>
      <c r="I118" s="67">
        <v>0.001826944444444443</v>
      </c>
      <c r="J118" s="49">
        <v>31.046399999999952</v>
      </c>
      <c r="K118" s="70">
        <v>0.0006984953703703706</v>
      </c>
    </row>
    <row r="119" spans="1:11" ht="11.25">
      <c r="A119" s="59" t="s">
        <v>126</v>
      </c>
      <c r="B119" s="49">
        <v>6.47</v>
      </c>
      <c r="C119" s="49">
        <v>9.06</v>
      </c>
      <c r="D119" s="49">
        <v>13.86</v>
      </c>
      <c r="E119" s="52">
        <v>483.33</v>
      </c>
      <c r="F119" s="49">
        <v>10.79</v>
      </c>
      <c r="G119" s="49">
        <v>49.17</v>
      </c>
      <c r="H119" s="46">
        <v>0.0013494212962962934</v>
      </c>
      <c r="I119" s="67">
        <v>0.0018313194444444431</v>
      </c>
      <c r="J119" s="49">
        <v>31.096799999999952</v>
      </c>
      <c r="K119" s="70">
        <v>0.0006995370370370372</v>
      </c>
    </row>
    <row r="120" spans="1:11" ht="11.25">
      <c r="A120" s="59" t="s">
        <v>127</v>
      </c>
      <c r="B120" s="49">
        <v>6.49</v>
      </c>
      <c r="C120" s="49">
        <v>9.08</v>
      </c>
      <c r="D120" s="49">
        <v>13.88</v>
      </c>
      <c r="E120" s="52">
        <v>481.93</v>
      </c>
      <c r="F120" s="49">
        <v>10.75</v>
      </c>
      <c r="G120" s="49">
        <v>48.96</v>
      </c>
      <c r="H120" s="46">
        <v>0.0013525462962962935</v>
      </c>
      <c r="I120" s="67">
        <v>0.0018356944444444432</v>
      </c>
      <c r="J120" s="49">
        <v>31.147199999999952</v>
      </c>
      <c r="K120" s="70">
        <v>0.0007005787037037039</v>
      </c>
    </row>
    <row r="121" spans="1:11" ht="11.25">
      <c r="A121" s="59" t="s">
        <v>128</v>
      </c>
      <c r="B121" s="49">
        <v>6.5</v>
      </c>
      <c r="C121" s="49">
        <v>9.1</v>
      </c>
      <c r="D121" s="49">
        <v>13.91</v>
      </c>
      <c r="E121" s="52">
        <v>480.52</v>
      </c>
      <c r="F121" s="49">
        <v>10.72</v>
      </c>
      <c r="G121" s="49">
        <v>48.75</v>
      </c>
      <c r="H121" s="46">
        <v>0.0013556712962962936</v>
      </c>
      <c r="I121" s="67">
        <v>0.0018400694444444432</v>
      </c>
      <c r="J121" s="49">
        <v>31.19759999999995</v>
      </c>
      <c r="K121" s="70">
        <v>0.0007016203703703706</v>
      </c>
    </row>
    <row r="122" spans="1:11" ht="11.25">
      <c r="A122" s="59" t="s">
        <v>129</v>
      </c>
      <c r="B122" s="49">
        <v>6.51</v>
      </c>
      <c r="C122" s="49">
        <v>9.12</v>
      </c>
      <c r="D122" s="49">
        <v>13.93</v>
      </c>
      <c r="E122" s="52">
        <v>479.12</v>
      </c>
      <c r="F122" s="49">
        <v>10.68</v>
      </c>
      <c r="G122" s="49">
        <v>48.54</v>
      </c>
      <c r="H122" s="46">
        <v>0.0013587962962962937</v>
      </c>
      <c r="I122" s="67">
        <v>0.0018444444444444433</v>
      </c>
      <c r="J122" s="49">
        <v>31.24799999999995</v>
      </c>
      <c r="K122" s="70">
        <v>0.0007026620370370372</v>
      </c>
    </row>
    <row r="123" spans="1:11" ht="11.25">
      <c r="A123" s="59" t="s">
        <v>130</v>
      </c>
      <c r="B123" s="49">
        <v>6.52</v>
      </c>
      <c r="C123" s="49">
        <v>9.14</v>
      </c>
      <c r="D123" s="49">
        <v>13.96</v>
      </c>
      <c r="E123" s="52">
        <v>477.72</v>
      </c>
      <c r="F123" s="49">
        <v>10.64</v>
      </c>
      <c r="G123" s="49">
        <v>48.34</v>
      </c>
      <c r="H123" s="46">
        <v>0.0013619212962962938</v>
      </c>
      <c r="I123" s="67">
        <v>0.0018488194444444433</v>
      </c>
      <c r="J123" s="49">
        <v>31.29839999999995</v>
      </c>
      <c r="K123" s="70">
        <v>0.0007037037037037039</v>
      </c>
    </row>
    <row r="124" spans="1:11" ht="11.25">
      <c r="A124" s="59" t="s">
        <v>131</v>
      </c>
      <c r="B124" s="49">
        <v>6.54</v>
      </c>
      <c r="C124" s="49">
        <v>9.16</v>
      </c>
      <c r="D124" s="49">
        <v>13.98</v>
      </c>
      <c r="E124" s="52">
        <v>476.31</v>
      </c>
      <c r="F124" s="49">
        <v>10.61</v>
      </c>
      <c r="G124" s="49">
        <v>48.13</v>
      </c>
      <c r="H124" s="46">
        <v>0.0013650462962962939</v>
      </c>
      <c r="I124" s="67">
        <v>0.0018531944444444433</v>
      </c>
      <c r="J124" s="49">
        <v>31.34879999999995</v>
      </c>
      <c r="K124" s="67" t="s">
        <v>6</v>
      </c>
    </row>
    <row r="125" spans="1:11" ht="11.25">
      <c r="A125" s="59" t="s">
        <v>132</v>
      </c>
      <c r="B125" s="49">
        <v>6.55</v>
      </c>
      <c r="C125" s="49">
        <v>9.18</v>
      </c>
      <c r="D125" s="49">
        <v>14</v>
      </c>
      <c r="E125" s="52">
        <v>474.91</v>
      </c>
      <c r="F125" s="49">
        <v>10.57</v>
      </c>
      <c r="G125" s="49">
        <v>47.92</v>
      </c>
      <c r="H125" s="46">
        <v>0.001368171296296294</v>
      </c>
      <c r="I125" s="67">
        <v>0.0018575694444444434</v>
      </c>
      <c r="J125" s="49">
        <v>31.39919999999995</v>
      </c>
      <c r="K125" s="70">
        <v>0.0007047453703703706</v>
      </c>
    </row>
    <row r="126" spans="1:11" ht="11.25">
      <c r="A126" s="59" t="s">
        <v>133</v>
      </c>
      <c r="B126" s="49">
        <v>6.56</v>
      </c>
      <c r="C126" s="49">
        <v>9.2</v>
      </c>
      <c r="D126" s="49">
        <v>14.03</v>
      </c>
      <c r="E126" s="52">
        <v>473.5</v>
      </c>
      <c r="F126" s="49">
        <v>10.54</v>
      </c>
      <c r="G126" s="49">
        <v>47.71</v>
      </c>
      <c r="H126" s="46">
        <v>0.001371296296296294</v>
      </c>
      <c r="I126" s="67">
        <v>0.0018619444444444434</v>
      </c>
      <c r="J126" s="49">
        <v>31.44959999999995</v>
      </c>
      <c r="K126" s="70">
        <v>0.0007057870370370372</v>
      </c>
    </row>
    <row r="127" spans="1:11" ht="11.25">
      <c r="A127" s="59" t="s">
        <v>134</v>
      </c>
      <c r="B127" s="49">
        <v>6.58</v>
      </c>
      <c r="C127" s="49">
        <v>9.23</v>
      </c>
      <c r="D127" s="49">
        <v>14.05</v>
      </c>
      <c r="E127" s="52">
        <v>472.1</v>
      </c>
      <c r="F127" s="49">
        <v>10.5</v>
      </c>
      <c r="G127" s="49">
        <v>47.5</v>
      </c>
      <c r="H127" s="46">
        <v>0.0013744212962962942</v>
      </c>
      <c r="I127" s="67">
        <v>0.0018663194444444435</v>
      </c>
      <c r="J127" s="49">
        <v>31.49999999999995</v>
      </c>
      <c r="K127" s="70">
        <v>0.0007068287037037039</v>
      </c>
    </row>
    <row r="128" spans="1:11" ht="11.25">
      <c r="A128" s="59" t="s">
        <v>135</v>
      </c>
      <c r="B128" s="49">
        <v>6.59</v>
      </c>
      <c r="C128" s="49">
        <v>9.25</v>
      </c>
      <c r="D128" s="49">
        <v>14.07</v>
      </c>
      <c r="E128" s="52">
        <v>470.7</v>
      </c>
      <c r="F128" s="49">
        <v>10.46</v>
      </c>
      <c r="G128" s="49">
        <v>47.29</v>
      </c>
      <c r="H128" s="46">
        <v>0.0013775462962962942</v>
      </c>
      <c r="I128" s="67">
        <v>0.0018706944444444435</v>
      </c>
      <c r="J128" s="49">
        <v>31.55039999999995</v>
      </c>
      <c r="K128" s="70">
        <v>0.0007078703703703705</v>
      </c>
    </row>
    <row r="129" spans="1:11" ht="11.25">
      <c r="A129" s="59" t="s">
        <v>136</v>
      </c>
      <c r="B129" s="49">
        <v>6.6</v>
      </c>
      <c r="C129" s="49">
        <v>9.27</v>
      </c>
      <c r="D129" s="49">
        <v>14.1</v>
      </c>
      <c r="E129" s="52">
        <v>469.29</v>
      </c>
      <c r="F129" s="49">
        <v>10.43</v>
      </c>
      <c r="G129" s="49">
        <v>47.08</v>
      </c>
      <c r="H129" s="46">
        <v>0.0013806712962962943</v>
      </c>
      <c r="I129" s="67">
        <v>0.0018750694444444435</v>
      </c>
      <c r="J129" s="49">
        <v>31.60079999999995</v>
      </c>
      <c r="K129" s="70">
        <v>0.0007089120370370372</v>
      </c>
    </row>
    <row r="130" spans="1:11" ht="11.25">
      <c r="A130" s="59" t="s">
        <v>137</v>
      </c>
      <c r="B130" s="49">
        <v>6.61</v>
      </c>
      <c r="C130" s="49">
        <v>9.29</v>
      </c>
      <c r="D130" s="49">
        <v>14.12</v>
      </c>
      <c r="E130" s="52">
        <v>467.89</v>
      </c>
      <c r="F130" s="49">
        <v>10.39</v>
      </c>
      <c r="G130" s="49">
        <v>46.87</v>
      </c>
      <c r="H130" s="46">
        <v>0.0013837962962962944</v>
      </c>
      <c r="I130" s="67">
        <v>0.0018794444444444436</v>
      </c>
      <c r="J130" s="49">
        <v>31.65119999999995</v>
      </c>
      <c r="K130" s="70">
        <v>0.0007099537037037039</v>
      </c>
    </row>
    <row r="131" spans="1:11" ht="11.25">
      <c r="A131" s="59" t="s">
        <v>138</v>
      </c>
      <c r="B131" s="49">
        <v>6.63</v>
      </c>
      <c r="C131" s="49">
        <v>9.31</v>
      </c>
      <c r="D131" s="49">
        <v>14.14</v>
      </c>
      <c r="E131" s="52">
        <v>466.48</v>
      </c>
      <c r="F131" s="49">
        <v>10.36</v>
      </c>
      <c r="G131" s="49">
        <v>46.66</v>
      </c>
      <c r="H131" s="46">
        <v>0.0013869212962962945</v>
      </c>
      <c r="I131" s="67">
        <v>0.0018838194444444436</v>
      </c>
      <c r="J131" s="49">
        <v>31.70159999999995</v>
      </c>
      <c r="K131" s="70">
        <v>0.0007109953703703705</v>
      </c>
    </row>
    <row r="132" spans="1:11" ht="11.25">
      <c r="A132" s="59" t="s">
        <v>139</v>
      </c>
      <c r="B132" s="49">
        <v>6.64</v>
      </c>
      <c r="C132" s="49">
        <v>9.33</v>
      </c>
      <c r="D132" s="49">
        <v>14.17</v>
      </c>
      <c r="E132" s="52">
        <v>465.08</v>
      </c>
      <c r="F132" s="49">
        <v>10.32</v>
      </c>
      <c r="G132" s="49">
        <v>46.46</v>
      </c>
      <c r="H132" s="46">
        <v>0.0013900462962962946</v>
      </c>
      <c r="I132" s="67">
        <v>0.0018881944444444436</v>
      </c>
      <c r="J132" s="49">
        <v>31.75199999999995</v>
      </c>
      <c r="K132" s="70">
        <v>0.0007120370370370372</v>
      </c>
    </row>
    <row r="133" spans="1:11" ht="11.25">
      <c r="A133" s="59" t="s">
        <v>140</v>
      </c>
      <c r="B133" s="49">
        <v>6.65</v>
      </c>
      <c r="C133" s="49">
        <v>9.35</v>
      </c>
      <c r="D133" s="49">
        <v>14.19</v>
      </c>
      <c r="E133" s="52">
        <v>463.68</v>
      </c>
      <c r="F133" s="49">
        <v>10.28</v>
      </c>
      <c r="G133" s="49">
        <v>46.25</v>
      </c>
      <c r="H133" s="46">
        <v>0.0013931712962962947</v>
      </c>
      <c r="I133" s="67">
        <v>0.0018925694444444437</v>
      </c>
      <c r="J133" s="49">
        <v>31.80239999999995</v>
      </c>
      <c r="K133" s="70">
        <v>0.0007130787037037038</v>
      </c>
    </row>
    <row r="134" spans="1:11" ht="11.25">
      <c r="A134" s="59" t="s">
        <v>141</v>
      </c>
      <c r="B134" s="49">
        <v>6.66</v>
      </c>
      <c r="C134" s="49">
        <v>9.37</v>
      </c>
      <c r="D134" s="49">
        <v>14.22</v>
      </c>
      <c r="E134" s="52">
        <v>462.27</v>
      </c>
      <c r="F134" s="49">
        <v>10.25</v>
      </c>
      <c r="G134" s="49">
        <v>46.04</v>
      </c>
      <c r="H134" s="46">
        <v>0.0013962962962962948</v>
      </c>
      <c r="I134" s="67">
        <v>0.0018969444444444437</v>
      </c>
      <c r="J134" s="49">
        <v>31.85279999999995</v>
      </c>
      <c r="K134" s="70">
        <v>0.0007141203703703705</v>
      </c>
    </row>
    <row r="135" spans="1:11" ht="11.25">
      <c r="A135" s="59" t="s">
        <v>142</v>
      </c>
      <c r="B135" s="49">
        <v>6.68</v>
      </c>
      <c r="C135" s="49">
        <v>9.39</v>
      </c>
      <c r="D135" s="49">
        <v>14.24</v>
      </c>
      <c r="E135" s="52">
        <v>460.87</v>
      </c>
      <c r="F135" s="49">
        <v>10.21</v>
      </c>
      <c r="G135" s="49">
        <v>45.83</v>
      </c>
      <c r="H135" s="46">
        <v>0.0013994212962962949</v>
      </c>
      <c r="I135" s="67">
        <v>0.0019013194444444438</v>
      </c>
      <c r="J135" s="49">
        <v>31.90319999999995</v>
      </c>
      <c r="K135" s="70">
        <v>0.0007151620370370372</v>
      </c>
    </row>
    <row r="136" spans="1:11" ht="11.25">
      <c r="A136" s="59" t="s">
        <v>143</v>
      </c>
      <c r="B136" s="49">
        <v>6.69</v>
      </c>
      <c r="C136" s="49">
        <v>9.41</v>
      </c>
      <c r="D136" s="49">
        <v>14.26</v>
      </c>
      <c r="E136" s="52">
        <v>459.46</v>
      </c>
      <c r="F136" s="49">
        <v>10.18</v>
      </c>
      <c r="G136" s="49">
        <v>45.62</v>
      </c>
      <c r="H136" s="46">
        <v>0.001402546296296295</v>
      </c>
      <c r="I136" s="67">
        <v>0.0019056944444444438</v>
      </c>
      <c r="J136" s="49">
        <v>31.95359999999995</v>
      </c>
      <c r="K136" s="70">
        <v>0.0007162037037037038</v>
      </c>
    </row>
    <row r="137" spans="1:11" ht="11.25">
      <c r="A137" s="59" t="s">
        <v>144</v>
      </c>
      <c r="B137" s="49">
        <v>6.7</v>
      </c>
      <c r="C137" s="49">
        <v>9.43</v>
      </c>
      <c r="D137" s="49">
        <v>14.29</v>
      </c>
      <c r="E137" s="52">
        <v>458.06</v>
      </c>
      <c r="F137" s="49">
        <v>10.14</v>
      </c>
      <c r="G137" s="49">
        <v>45.41</v>
      </c>
      <c r="H137" s="46">
        <v>0.001405671296296295</v>
      </c>
      <c r="I137" s="67">
        <v>0.0019100694444444438</v>
      </c>
      <c r="J137" s="49">
        <v>32.00399999999995</v>
      </c>
      <c r="K137" s="70">
        <v>0.0007172453703703705</v>
      </c>
    </row>
    <row r="138" spans="1:11" ht="11.25">
      <c r="A138" s="59" t="s">
        <v>145</v>
      </c>
      <c r="B138" s="49">
        <v>6.71</v>
      </c>
      <c r="C138" s="49">
        <v>9.45</v>
      </c>
      <c r="D138" s="49">
        <v>14.31</v>
      </c>
      <c r="E138" s="52">
        <v>456.66</v>
      </c>
      <c r="F138" s="49">
        <v>10.1</v>
      </c>
      <c r="G138" s="49">
        <v>45.2</v>
      </c>
      <c r="H138" s="46">
        <v>0.0014087962962962951</v>
      </c>
      <c r="I138" s="67">
        <v>0.0019144444444444439</v>
      </c>
      <c r="J138" s="49">
        <v>32.05439999999995</v>
      </c>
      <c r="K138" s="70">
        <v>0.0007182870370370371</v>
      </c>
    </row>
    <row r="139" spans="1:11" ht="11.25">
      <c r="A139" s="59" t="s">
        <v>146</v>
      </c>
      <c r="B139" s="49">
        <v>6.73</v>
      </c>
      <c r="C139" s="49">
        <v>9.47</v>
      </c>
      <c r="D139" s="49">
        <v>14.33</v>
      </c>
      <c r="E139" s="52">
        <v>455.25</v>
      </c>
      <c r="F139" s="49">
        <v>10.07</v>
      </c>
      <c r="G139" s="49">
        <v>44.99</v>
      </c>
      <c r="H139" s="46">
        <v>0.0014119212962962952</v>
      </c>
      <c r="I139" s="67">
        <v>0.001918819444444444</v>
      </c>
      <c r="J139" s="49">
        <v>32.104799999999955</v>
      </c>
      <c r="K139" s="70">
        <v>0.0007193287037037038</v>
      </c>
    </row>
    <row r="140" spans="1:11" ht="11.25">
      <c r="A140" s="59" t="s">
        <v>147</v>
      </c>
      <c r="B140" s="49">
        <v>6.74</v>
      </c>
      <c r="C140" s="49">
        <v>9.49</v>
      </c>
      <c r="D140" s="49">
        <v>14.36</v>
      </c>
      <c r="E140" s="52">
        <v>453.85</v>
      </c>
      <c r="F140" s="49">
        <v>10.03</v>
      </c>
      <c r="G140" s="49">
        <v>44.79</v>
      </c>
      <c r="H140" s="46">
        <v>0.0014150462962962953</v>
      </c>
      <c r="I140" s="67">
        <v>0.001923194444444444</v>
      </c>
      <c r="J140" s="49">
        <v>32.15519999999996</v>
      </c>
      <c r="K140" s="70">
        <v>0.0007203703703703705</v>
      </c>
    </row>
    <row r="141" spans="1:11" ht="11.25">
      <c r="A141" s="59" t="s">
        <v>148</v>
      </c>
      <c r="B141" s="49">
        <v>6.75</v>
      </c>
      <c r="C141" s="49">
        <v>9.51</v>
      </c>
      <c r="D141" s="49">
        <v>14.38</v>
      </c>
      <c r="E141" s="52">
        <v>452.44</v>
      </c>
      <c r="F141" s="49">
        <v>10</v>
      </c>
      <c r="G141" s="49">
        <v>44.58</v>
      </c>
      <c r="H141" s="46">
        <v>0.0014181712962962954</v>
      </c>
      <c r="I141" s="67">
        <v>0.001927569444444444</v>
      </c>
      <c r="J141" s="49">
        <v>32.20559999999996</v>
      </c>
      <c r="K141" s="70">
        <v>0.0007214120370370371</v>
      </c>
    </row>
    <row r="142" spans="1:11" ht="11.25">
      <c r="A142" s="59" t="s">
        <v>149</v>
      </c>
      <c r="B142" s="49">
        <v>6.76</v>
      </c>
      <c r="C142" s="49">
        <v>9.53</v>
      </c>
      <c r="D142" s="49">
        <v>14.4</v>
      </c>
      <c r="E142" s="52">
        <v>451.04</v>
      </c>
      <c r="F142" s="49">
        <v>9.96</v>
      </c>
      <c r="G142" s="49">
        <v>44.37</v>
      </c>
      <c r="H142" s="46">
        <v>0.0014212962962962955</v>
      </c>
      <c r="I142" s="67">
        <v>0.001931944444444444</v>
      </c>
      <c r="J142" s="49">
        <v>32.255999999999965</v>
      </c>
      <c r="K142" s="70">
        <v>0.0007224537037037038</v>
      </c>
    </row>
    <row r="143" spans="1:11" ht="11.25">
      <c r="A143" s="59" t="s">
        <v>150</v>
      </c>
      <c r="B143" s="49">
        <v>6.78</v>
      </c>
      <c r="C143" s="49">
        <v>9.55</v>
      </c>
      <c r="D143" s="49">
        <v>14.43</v>
      </c>
      <c r="E143" s="52">
        <v>449.64</v>
      </c>
      <c r="F143" s="49">
        <v>9.92</v>
      </c>
      <c r="G143" s="49">
        <v>44.16</v>
      </c>
      <c r="H143" s="46">
        <v>0.0014244212962962956</v>
      </c>
      <c r="I143" s="67">
        <v>0.001936319444444444</v>
      </c>
      <c r="J143" s="49">
        <v>32.30639999999997</v>
      </c>
      <c r="K143" s="70">
        <v>0.0007234953703703704</v>
      </c>
    </row>
    <row r="144" spans="1:11" ht="11.25">
      <c r="A144" s="59" t="s">
        <v>151</v>
      </c>
      <c r="B144" s="49">
        <v>6.79</v>
      </c>
      <c r="C144" s="49">
        <v>9.58</v>
      </c>
      <c r="D144" s="49">
        <v>14.45</v>
      </c>
      <c r="E144" s="52">
        <v>448.23</v>
      </c>
      <c r="F144" s="49">
        <v>9.89</v>
      </c>
      <c r="G144" s="49">
        <v>43.95</v>
      </c>
      <c r="H144" s="46">
        <v>0.0014275462962962957</v>
      </c>
      <c r="I144" s="67">
        <v>0.001940694444444444</v>
      </c>
      <c r="J144" s="49">
        <v>32.35679999999997</v>
      </c>
      <c r="K144" s="70">
        <v>0.0007245370370370371</v>
      </c>
    </row>
    <row r="145" spans="1:11" ht="11.25">
      <c r="A145" s="59" t="s">
        <v>152</v>
      </c>
      <c r="B145" s="49">
        <v>6.8</v>
      </c>
      <c r="C145" s="49">
        <v>9.6</v>
      </c>
      <c r="D145" s="49">
        <v>14.47</v>
      </c>
      <c r="E145" s="52">
        <v>446.83</v>
      </c>
      <c r="F145" s="49">
        <v>9.85</v>
      </c>
      <c r="G145" s="49">
        <v>43.74</v>
      </c>
      <c r="H145" s="46">
        <v>0.0014306712962962958</v>
      </c>
      <c r="I145" s="67">
        <v>0.0019450694444444441</v>
      </c>
      <c r="J145" s="49">
        <v>32.407199999999975</v>
      </c>
      <c r="K145" s="70">
        <v>0.0007255787037037038</v>
      </c>
    </row>
    <row r="146" spans="1:11" ht="11.25">
      <c r="A146" s="59" t="s">
        <v>153</v>
      </c>
      <c r="B146" s="49">
        <v>6.81</v>
      </c>
      <c r="C146" s="49">
        <v>9.62</v>
      </c>
      <c r="D146" s="49">
        <v>14.5</v>
      </c>
      <c r="E146" s="52">
        <v>445.42</v>
      </c>
      <c r="F146" s="49">
        <v>9.82</v>
      </c>
      <c r="G146" s="49">
        <v>43.53</v>
      </c>
      <c r="H146" s="46">
        <v>0.0014337962962962959</v>
      </c>
      <c r="I146" s="67">
        <v>0.0019494444444444442</v>
      </c>
      <c r="J146" s="49">
        <v>32.45759999999998</v>
      </c>
      <c r="K146" s="70">
        <v>0.0007266203703703704</v>
      </c>
    </row>
    <row r="147" spans="1:11" ht="11.25">
      <c r="A147" s="59" t="s">
        <v>154</v>
      </c>
      <c r="B147" s="49">
        <v>6.83</v>
      </c>
      <c r="C147" s="49">
        <v>9.64</v>
      </c>
      <c r="D147" s="49">
        <v>14.52</v>
      </c>
      <c r="E147" s="52">
        <v>444.02</v>
      </c>
      <c r="F147" s="49">
        <v>9.78</v>
      </c>
      <c r="G147" s="49">
        <v>43.32</v>
      </c>
      <c r="H147" s="46">
        <v>0.001436921296296296</v>
      </c>
      <c r="I147" s="67">
        <v>0.0019538194444444442</v>
      </c>
      <c r="J147" s="49">
        <v>32.50799999999998</v>
      </c>
      <c r="K147" s="70">
        <v>0.0007276620370370371</v>
      </c>
    </row>
    <row r="148" spans="1:11" ht="11.25">
      <c r="A148" s="59" t="s">
        <v>155</v>
      </c>
      <c r="B148" s="49">
        <v>6.84</v>
      </c>
      <c r="C148" s="49">
        <v>9.66</v>
      </c>
      <c r="D148" s="49">
        <v>14.55</v>
      </c>
      <c r="E148" s="52">
        <v>442.62</v>
      </c>
      <c r="F148" s="49">
        <v>9.74</v>
      </c>
      <c r="G148" s="49">
        <v>43.12</v>
      </c>
      <c r="H148" s="46">
        <v>0.001440046296296296</v>
      </c>
      <c r="I148" s="67">
        <v>0.0019581944444444443</v>
      </c>
      <c r="J148" s="49">
        <v>32.558399999999985</v>
      </c>
      <c r="K148" s="70">
        <v>0.0007287037037037037</v>
      </c>
    </row>
    <row r="149" spans="1:11" ht="11.25">
      <c r="A149" s="59" t="s">
        <v>156</v>
      </c>
      <c r="B149" s="49">
        <v>6.85</v>
      </c>
      <c r="C149" s="49">
        <v>9.68</v>
      </c>
      <c r="D149" s="49">
        <v>14.57</v>
      </c>
      <c r="E149" s="52">
        <v>441.21</v>
      </c>
      <c r="F149" s="49">
        <v>9.71</v>
      </c>
      <c r="G149" s="49">
        <v>42.91</v>
      </c>
      <c r="H149" s="46">
        <v>0.0014431712962962961</v>
      </c>
      <c r="I149" s="67">
        <v>0.0019625694444444443</v>
      </c>
      <c r="J149" s="49">
        <v>32.60879999999999</v>
      </c>
      <c r="K149" s="70">
        <v>0.0007297453703703704</v>
      </c>
    </row>
    <row r="150" spans="1:11" ht="11.25">
      <c r="A150" s="59" t="s">
        <v>157</v>
      </c>
      <c r="B150" s="49">
        <v>6.86</v>
      </c>
      <c r="C150" s="49">
        <v>9.7</v>
      </c>
      <c r="D150" s="49">
        <v>14.59</v>
      </c>
      <c r="E150" s="52">
        <v>439.81</v>
      </c>
      <c r="F150" s="49">
        <v>9.67</v>
      </c>
      <c r="G150" s="49">
        <v>42.7</v>
      </c>
      <c r="H150" s="46">
        <v>0.0014462962962962962</v>
      </c>
      <c r="I150" s="67">
        <v>0.0019669444444444443</v>
      </c>
      <c r="J150" s="49">
        <v>32.65919999999999</v>
      </c>
      <c r="K150" s="70">
        <v>0.0007307870370370371</v>
      </c>
    </row>
    <row r="151" spans="1:11" ht="11.25">
      <c r="A151" s="59" t="s">
        <v>158</v>
      </c>
      <c r="B151" s="49">
        <v>6.88</v>
      </c>
      <c r="C151" s="49">
        <v>9.72</v>
      </c>
      <c r="D151" s="49">
        <v>14.62</v>
      </c>
      <c r="E151" s="52">
        <v>438.4</v>
      </c>
      <c r="F151" s="49">
        <v>9.64</v>
      </c>
      <c r="G151" s="49">
        <v>42.49</v>
      </c>
      <c r="H151" s="46">
        <v>0.0014494212962962963</v>
      </c>
      <c r="I151" s="67">
        <v>0.0019713194444444444</v>
      </c>
      <c r="J151" s="49">
        <v>32.709599999999995</v>
      </c>
      <c r="K151" s="70">
        <v>0.0007318287037037037</v>
      </c>
    </row>
    <row r="152" spans="1:11" ht="11.25">
      <c r="A152" s="59" t="s">
        <v>159</v>
      </c>
      <c r="B152" s="48">
        <v>6.89</v>
      </c>
      <c r="C152" s="48">
        <v>9.74</v>
      </c>
      <c r="D152" s="48">
        <v>14.64</v>
      </c>
      <c r="E152" s="51">
        <v>437</v>
      </c>
      <c r="F152" s="48">
        <v>9.6</v>
      </c>
      <c r="G152" s="48">
        <v>42.28</v>
      </c>
      <c r="H152" s="45">
        <v>0.0014525462962962964</v>
      </c>
      <c r="I152" s="67">
        <v>0.0019756944444444444</v>
      </c>
      <c r="J152" s="48">
        <v>32.76</v>
      </c>
      <c r="K152" s="70">
        <v>0.0007328703703703704</v>
      </c>
    </row>
    <row r="153" spans="1:11" ht="11.25">
      <c r="A153" s="59" t="s">
        <v>160</v>
      </c>
      <c r="B153" s="49">
        <v>6.9</v>
      </c>
      <c r="C153" s="49">
        <v>9.76</v>
      </c>
      <c r="D153" s="49">
        <v>14.67</v>
      </c>
      <c r="E153" s="52">
        <v>435.44</v>
      </c>
      <c r="F153" s="49">
        <v>9.56</v>
      </c>
      <c r="G153" s="49">
        <v>42.05</v>
      </c>
      <c r="H153" s="46">
        <v>0.0014560185185185197</v>
      </c>
      <c r="I153" s="67">
        <v>0.001980555555555546</v>
      </c>
      <c r="J153" s="49">
        <v>32.81600000000013</v>
      </c>
      <c r="K153" s="70">
        <v>0.000733912037037037</v>
      </c>
    </row>
    <row r="154" spans="1:11" ht="11.25">
      <c r="A154" s="59" t="s">
        <v>161</v>
      </c>
      <c r="B154" s="49">
        <v>6.92</v>
      </c>
      <c r="C154" s="49">
        <v>9.79</v>
      </c>
      <c r="D154" s="49">
        <v>14.69</v>
      </c>
      <c r="E154" s="52">
        <v>433.88</v>
      </c>
      <c r="F154" s="49">
        <v>9.52</v>
      </c>
      <c r="G154" s="49">
        <v>41.82</v>
      </c>
      <c r="H154" s="46">
        <v>0.0014594907407407419</v>
      </c>
      <c r="I154" s="67">
        <v>0.0019854166666666575</v>
      </c>
      <c r="J154" s="49">
        <v>32.87200000000013</v>
      </c>
      <c r="K154" s="69">
        <v>0.0007349537037037037</v>
      </c>
    </row>
    <row r="155" spans="1:11" ht="11.25">
      <c r="A155" s="59" t="s">
        <v>162</v>
      </c>
      <c r="B155" s="49">
        <v>6.93</v>
      </c>
      <c r="C155" s="49">
        <v>9.81</v>
      </c>
      <c r="D155" s="49">
        <v>14.72</v>
      </c>
      <c r="E155" s="52">
        <v>432.32</v>
      </c>
      <c r="F155" s="49">
        <v>9.48</v>
      </c>
      <c r="G155" s="49">
        <v>41.58</v>
      </c>
      <c r="H155" s="46">
        <v>0.001462962962962964</v>
      </c>
      <c r="I155" s="67">
        <v>0.0019902777777777688</v>
      </c>
      <c r="J155" s="49">
        <v>32.928000000000125</v>
      </c>
      <c r="K155" s="70">
        <v>0.0007361111111111113</v>
      </c>
    </row>
    <row r="156" spans="1:11" ht="11.25">
      <c r="A156" s="59" t="s">
        <v>163</v>
      </c>
      <c r="B156" s="49">
        <v>6.95</v>
      </c>
      <c r="C156" s="49">
        <v>9.83</v>
      </c>
      <c r="D156" s="49">
        <v>14.75</v>
      </c>
      <c r="E156" s="52">
        <v>430.76</v>
      </c>
      <c r="F156" s="49">
        <v>9.44</v>
      </c>
      <c r="G156" s="49">
        <v>41.35</v>
      </c>
      <c r="H156" s="46">
        <v>0.0014664351851851863</v>
      </c>
      <c r="I156" s="67">
        <v>0.00199513888888888</v>
      </c>
      <c r="J156" s="49">
        <v>32.98400000000012</v>
      </c>
      <c r="K156" s="70">
        <v>0.0007372685185185187</v>
      </c>
    </row>
    <row r="157" spans="1:11" ht="11.25">
      <c r="A157" s="59" t="s">
        <v>164</v>
      </c>
      <c r="B157" s="49">
        <v>6.96</v>
      </c>
      <c r="C157" s="49">
        <v>9.85</v>
      </c>
      <c r="D157" s="49">
        <v>14.77</v>
      </c>
      <c r="E157" s="52">
        <v>429.2</v>
      </c>
      <c r="F157" s="49">
        <v>9.4</v>
      </c>
      <c r="G157" s="49">
        <v>41.12</v>
      </c>
      <c r="H157" s="46">
        <v>0.0014699074074074085</v>
      </c>
      <c r="I157" s="67">
        <v>0.0019999999999999914</v>
      </c>
      <c r="J157" s="49">
        <v>33.04000000000012</v>
      </c>
      <c r="K157" s="70">
        <v>0.0007384259259259261</v>
      </c>
    </row>
    <row r="158" spans="1:11" ht="11.25">
      <c r="A158" s="59" t="s">
        <v>165</v>
      </c>
      <c r="B158" s="49">
        <v>6.97</v>
      </c>
      <c r="C158" s="49">
        <v>9.88</v>
      </c>
      <c r="D158" s="49">
        <v>14.8</v>
      </c>
      <c r="E158" s="52">
        <v>427.64</v>
      </c>
      <c r="F158" s="49">
        <v>9.36</v>
      </c>
      <c r="G158" s="49">
        <v>40.89</v>
      </c>
      <c r="H158" s="46">
        <v>0.0014733796296296307</v>
      </c>
      <c r="I158" s="67">
        <v>0.0020048611111111027</v>
      </c>
      <c r="J158" s="49">
        <v>33.09600000000012</v>
      </c>
      <c r="K158" s="70">
        <v>0.0007395833333333335</v>
      </c>
    </row>
    <row r="159" spans="1:11" ht="11.25">
      <c r="A159" s="59" t="s">
        <v>166</v>
      </c>
      <c r="B159" s="49">
        <v>6.99</v>
      </c>
      <c r="C159" s="49">
        <v>9.9</v>
      </c>
      <c r="D159" s="49">
        <v>14.82</v>
      </c>
      <c r="E159" s="52">
        <v>426.08</v>
      </c>
      <c r="F159" s="49">
        <v>9.32</v>
      </c>
      <c r="G159" s="49">
        <v>40.66</v>
      </c>
      <c r="H159" s="46">
        <v>0.0014768518518518529</v>
      </c>
      <c r="I159" s="67">
        <v>0.002009722222222214</v>
      </c>
      <c r="J159" s="49">
        <v>33.152000000000115</v>
      </c>
      <c r="K159" s="70">
        <v>0.0007407407407407409</v>
      </c>
    </row>
    <row r="160" spans="1:11" ht="11.25">
      <c r="A160" s="59" t="s">
        <v>167</v>
      </c>
      <c r="B160" s="49">
        <v>7</v>
      </c>
      <c r="C160" s="49">
        <v>9.92</v>
      </c>
      <c r="D160" s="49">
        <v>14.85</v>
      </c>
      <c r="E160" s="52">
        <v>424.52</v>
      </c>
      <c r="F160" s="49">
        <v>9.28</v>
      </c>
      <c r="G160" s="49">
        <v>40.42</v>
      </c>
      <c r="H160" s="46">
        <v>0.001480324074074075</v>
      </c>
      <c r="I160" s="67">
        <v>0.0020145833333333253</v>
      </c>
      <c r="J160" s="49">
        <v>33.20800000000011</v>
      </c>
      <c r="K160" s="70">
        <v>0.0007418981481481483</v>
      </c>
    </row>
    <row r="161" spans="1:11" ht="11.25">
      <c r="A161" s="59" t="s">
        <v>168</v>
      </c>
      <c r="B161" s="49">
        <v>7.02</v>
      </c>
      <c r="C161" s="49">
        <v>9.95</v>
      </c>
      <c r="D161" s="49">
        <v>14.88</v>
      </c>
      <c r="E161" s="52">
        <v>422.96</v>
      </c>
      <c r="F161" s="49">
        <v>9.24</v>
      </c>
      <c r="G161" s="49">
        <v>40.19</v>
      </c>
      <c r="H161" s="46">
        <v>0.0014837962962962973</v>
      </c>
      <c r="I161" s="67">
        <v>0.0020194444444444366</v>
      </c>
      <c r="J161" s="49">
        <v>33.26400000000011</v>
      </c>
      <c r="K161" s="70">
        <v>0.0007430555555555557</v>
      </c>
    </row>
    <row r="162" spans="1:11" ht="11.25">
      <c r="A162" s="59" t="s">
        <v>169</v>
      </c>
      <c r="B162" s="49">
        <v>7.03</v>
      </c>
      <c r="C162" s="49">
        <v>9.97</v>
      </c>
      <c r="D162" s="49">
        <v>14.9</v>
      </c>
      <c r="E162" s="52">
        <v>421.4</v>
      </c>
      <c r="F162" s="49">
        <v>9.2</v>
      </c>
      <c r="G162" s="49">
        <v>39.96</v>
      </c>
      <c r="H162" s="46">
        <v>0.0014872685185185195</v>
      </c>
      <c r="I162" s="67">
        <v>0.002024305555555548</v>
      </c>
      <c r="J162" s="49">
        <v>33.32000000000011</v>
      </c>
      <c r="K162" s="70">
        <v>0.0007442129629629631</v>
      </c>
    </row>
    <row r="163" spans="1:11" ht="11.25">
      <c r="A163" s="59" t="s">
        <v>170</v>
      </c>
      <c r="B163" s="49">
        <v>7.04</v>
      </c>
      <c r="C163" s="49">
        <v>9.99</v>
      </c>
      <c r="D163" s="49">
        <v>14.93</v>
      </c>
      <c r="E163" s="52">
        <v>419.84</v>
      </c>
      <c r="F163" s="49">
        <v>9.16</v>
      </c>
      <c r="G163" s="49">
        <v>39.73</v>
      </c>
      <c r="H163" s="46">
        <v>0.0014907407407407417</v>
      </c>
      <c r="I163" s="67">
        <v>0.002029166666666659</v>
      </c>
      <c r="J163" s="49">
        <v>33.376000000000104</v>
      </c>
      <c r="K163" s="70">
        <v>0.0007453703703703705</v>
      </c>
    </row>
    <row r="164" spans="1:11" ht="11.25">
      <c r="A164" s="59" t="s">
        <v>171</v>
      </c>
      <c r="B164" s="49">
        <v>7.06</v>
      </c>
      <c r="C164" s="49">
        <v>10.01</v>
      </c>
      <c r="D164" s="49">
        <v>14.96</v>
      </c>
      <c r="E164" s="52">
        <v>418.28</v>
      </c>
      <c r="F164" s="49">
        <v>9.12</v>
      </c>
      <c r="G164" s="49">
        <v>39.5</v>
      </c>
      <c r="H164" s="46">
        <v>0.001494212962962964</v>
      </c>
      <c r="I164" s="67">
        <v>0.0020340277777777705</v>
      </c>
      <c r="J164" s="49">
        <v>33.4320000000001</v>
      </c>
      <c r="K164" s="70">
        <v>0.0007465277777777779</v>
      </c>
    </row>
    <row r="165" spans="1:11" ht="11.25">
      <c r="A165" s="59" t="s">
        <v>172</v>
      </c>
      <c r="B165" s="49">
        <v>7.07</v>
      </c>
      <c r="C165" s="49">
        <v>10.04</v>
      </c>
      <c r="D165" s="49">
        <v>14.98</v>
      </c>
      <c r="E165" s="52">
        <v>416.72</v>
      </c>
      <c r="F165" s="49">
        <v>9.08</v>
      </c>
      <c r="G165" s="49">
        <v>39.26</v>
      </c>
      <c r="H165" s="46">
        <v>0.001497685185185186</v>
      </c>
      <c r="I165" s="67">
        <v>0.0020388888888888818</v>
      </c>
      <c r="J165" s="49">
        <v>33.4880000000001</v>
      </c>
      <c r="K165" s="70">
        <v>0.0007476851851851853</v>
      </c>
    </row>
    <row r="166" spans="1:11" ht="11.25">
      <c r="A166" s="59" t="s">
        <v>173</v>
      </c>
      <c r="B166" s="49">
        <v>7.09</v>
      </c>
      <c r="C166" s="49">
        <v>10.06</v>
      </c>
      <c r="D166" s="49">
        <v>15.01</v>
      </c>
      <c r="E166" s="52">
        <v>415.16</v>
      </c>
      <c r="F166" s="49">
        <v>9.04</v>
      </c>
      <c r="G166" s="49">
        <v>39.03</v>
      </c>
      <c r="H166" s="46">
        <v>0.0015011574074074083</v>
      </c>
      <c r="I166" s="67">
        <v>0.002043749999999993</v>
      </c>
      <c r="J166" s="49">
        <v>33.544000000000096</v>
      </c>
      <c r="K166" s="70">
        <v>0.0007488425925925927</v>
      </c>
    </row>
    <row r="167" spans="1:11" ht="11.25">
      <c r="A167" s="59" t="s">
        <v>174</v>
      </c>
      <c r="B167" s="49">
        <v>7.1</v>
      </c>
      <c r="C167" s="49">
        <v>10.08</v>
      </c>
      <c r="D167" s="49">
        <v>15.04</v>
      </c>
      <c r="E167" s="52">
        <v>413.6</v>
      </c>
      <c r="F167" s="49">
        <v>9</v>
      </c>
      <c r="G167" s="49">
        <v>38.8</v>
      </c>
      <c r="H167" s="46">
        <v>0.0015046296296296305</v>
      </c>
      <c r="I167" s="67">
        <v>0.0020486111111111044</v>
      </c>
      <c r="J167" s="49">
        <v>33.600000000000094</v>
      </c>
      <c r="K167" s="70">
        <v>0.0007500000000000001</v>
      </c>
    </row>
    <row r="168" spans="1:11" ht="11.25">
      <c r="A168" s="59" t="s">
        <v>175</v>
      </c>
      <c r="B168" s="49">
        <v>7.11</v>
      </c>
      <c r="C168" s="49">
        <v>10.1</v>
      </c>
      <c r="D168" s="49">
        <v>15.06</v>
      </c>
      <c r="E168" s="52">
        <v>412.04</v>
      </c>
      <c r="F168" s="49">
        <v>8.96</v>
      </c>
      <c r="G168" s="49">
        <v>38.57</v>
      </c>
      <c r="H168" s="46">
        <v>0.0015081018518518527</v>
      </c>
      <c r="I168" s="67">
        <v>0.0020534722222222157</v>
      </c>
      <c r="J168" s="49">
        <v>33.65600000000009</v>
      </c>
      <c r="K168" s="70">
        <v>0.0007511574074074075</v>
      </c>
    </row>
    <row r="169" spans="1:11" ht="11.25">
      <c r="A169" s="59" t="s">
        <v>176</v>
      </c>
      <c r="B169" s="49">
        <v>7.13</v>
      </c>
      <c r="C169" s="49">
        <v>10.13</v>
      </c>
      <c r="D169" s="49">
        <v>15.09</v>
      </c>
      <c r="E169" s="52">
        <v>410.48</v>
      </c>
      <c r="F169" s="49">
        <v>8.92</v>
      </c>
      <c r="G169" s="49">
        <v>38.34</v>
      </c>
      <c r="H169" s="46">
        <v>0.001511574074074075</v>
      </c>
      <c r="I169" s="67">
        <v>0.002058333333333327</v>
      </c>
      <c r="J169" s="49">
        <v>33.71200000000009</v>
      </c>
      <c r="K169" s="70">
        <v>0.0007523148148148149</v>
      </c>
    </row>
    <row r="170" spans="1:11" ht="11.25">
      <c r="A170" s="59" t="s">
        <v>177</v>
      </c>
      <c r="B170" s="49">
        <v>7.14</v>
      </c>
      <c r="C170" s="49">
        <v>10.15</v>
      </c>
      <c r="D170" s="49">
        <v>15.12</v>
      </c>
      <c r="E170" s="52">
        <v>408.92</v>
      </c>
      <c r="F170" s="49">
        <v>8.88</v>
      </c>
      <c r="G170" s="49">
        <v>38.1</v>
      </c>
      <c r="H170" s="46">
        <v>0.001515046296296297</v>
      </c>
      <c r="I170" s="67">
        <v>0.0020631944444444382</v>
      </c>
      <c r="J170" s="49">
        <v>33.768000000000086</v>
      </c>
      <c r="K170" s="70">
        <v>0.0007534722222222223</v>
      </c>
    </row>
    <row r="171" spans="1:11" ht="11.25">
      <c r="A171" s="59" t="s">
        <v>178</v>
      </c>
      <c r="B171" s="49">
        <v>7.16</v>
      </c>
      <c r="C171" s="49">
        <v>10.17</v>
      </c>
      <c r="D171" s="49">
        <v>15.14</v>
      </c>
      <c r="E171" s="52">
        <v>407.36</v>
      </c>
      <c r="F171" s="49">
        <v>8.84</v>
      </c>
      <c r="G171" s="49">
        <v>37.87</v>
      </c>
      <c r="H171" s="46">
        <v>0.0015185185185185193</v>
      </c>
      <c r="I171" s="67">
        <v>0.0020680555555555495</v>
      </c>
      <c r="J171" s="49">
        <v>33.82400000000008</v>
      </c>
      <c r="K171" s="70">
        <v>0.0007546296296296297</v>
      </c>
    </row>
    <row r="172" spans="1:11" ht="11.25">
      <c r="A172" s="59" t="s">
        <v>179</v>
      </c>
      <c r="B172" s="49">
        <v>7.17</v>
      </c>
      <c r="C172" s="49">
        <v>10.2</v>
      </c>
      <c r="D172" s="49">
        <v>15.17</v>
      </c>
      <c r="E172" s="52">
        <v>405.8</v>
      </c>
      <c r="F172" s="49">
        <v>8.8</v>
      </c>
      <c r="G172" s="49">
        <v>37.64</v>
      </c>
      <c r="H172" s="46">
        <v>0.0015219907407407415</v>
      </c>
      <c r="I172" s="67">
        <v>0.002072916666666661</v>
      </c>
      <c r="J172" s="49">
        <v>33.88000000000008</v>
      </c>
      <c r="K172" s="70">
        <v>0.0007557870370370371</v>
      </c>
    </row>
    <row r="173" spans="1:11" ht="11.25">
      <c r="A173" s="59" t="s">
        <v>180</v>
      </c>
      <c r="B173" s="49">
        <v>7.18</v>
      </c>
      <c r="C173" s="49">
        <v>10.22</v>
      </c>
      <c r="D173" s="49">
        <v>15.19</v>
      </c>
      <c r="E173" s="52">
        <v>404.24</v>
      </c>
      <c r="F173" s="49">
        <v>8.76</v>
      </c>
      <c r="G173" s="49">
        <v>37.41</v>
      </c>
      <c r="H173" s="46">
        <v>0.0015254629629629637</v>
      </c>
      <c r="I173" s="67">
        <v>0.002077777777777772</v>
      </c>
      <c r="J173" s="49">
        <v>33.93600000000008</v>
      </c>
      <c r="K173" s="70">
        <v>0.0007569444444444445</v>
      </c>
    </row>
    <row r="174" spans="1:11" ht="11.25">
      <c r="A174" s="59" t="s">
        <v>181</v>
      </c>
      <c r="B174" s="49">
        <v>7.2</v>
      </c>
      <c r="C174" s="49">
        <v>10.24</v>
      </c>
      <c r="D174" s="49">
        <v>15.22</v>
      </c>
      <c r="E174" s="52">
        <v>402.68</v>
      </c>
      <c r="F174" s="49">
        <v>8.72</v>
      </c>
      <c r="G174" s="49">
        <v>37.18</v>
      </c>
      <c r="H174" s="46">
        <v>0.001528935185185186</v>
      </c>
      <c r="I174" s="67">
        <v>0.0020826388888888834</v>
      </c>
      <c r="J174" s="49">
        <v>33.992000000000075</v>
      </c>
      <c r="K174" s="70">
        <v>0.0007581018518518519</v>
      </c>
    </row>
    <row r="175" spans="1:11" ht="11.25">
      <c r="A175" s="59" t="s">
        <v>182</v>
      </c>
      <c r="B175" s="49">
        <v>7.21</v>
      </c>
      <c r="C175" s="49">
        <v>10.26</v>
      </c>
      <c r="D175" s="49">
        <v>15.25</v>
      </c>
      <c r="E175" s="52">
        <v>401.12</v>
      </c>
      <c r="F175" s="49">
        <v>8.68</v>
      </c>
      <c r="G175" s="49">
        <v>36.94</v>
      </c>
      <c r="H175" s="46">
        <v>0.0015324074074074081</v>
      </c>
      <c r="I175" s="67">
        <v>0.0020874999999999947</v>
      </c>
      <c r="J175" s="49">
        <v>34.04800000000007</v>
      </c>
      <c r="K175" s="70">
        <v>0.0007592592592592593</v>
      </c>
    </row>
    <row r="176" spans="1:11" ht="11.25">
      <c r="A176" s="59" t="s">
        <v>183</v>
      </c>
      <c r="B176" s="49">
        <v>7.23</v>
      </c>
      <c r="C176" s="49">
        <v>10.29</v>
      </c>
      <c r="D176" s="49">
        <v>15.27</v>
      </c>
      <c r="E176" s="52">
        <v>399.56</v>
      </c>
      <c r="F176" s="49">
        <v>8.64</v>
      </c>
      <c r="G176" s="49">
        <v>36.71</v>
      </c>
      <c r="H176" s="46">
        <v>0.0015358796296296303</v>
      </c>
      <c r="I176" s="67">
        <v>0.002092361111111106</v>
      </c>
      <c r="J176" s="49">
        <v>34.10400000000007</v>
      </c>
      <c r="K176" s="70">
        <v>0.0007604166666666667</v>
      </c>
    </row>
    <row r="177" spans="1:11" ht="11.25">
      <c r="A177" s="59" t="s">
        <v>184</v>
      </c>
      <c r="B177" s="49">
        <v>7.24</v>
      </c>
      <c r="C177" s="49">
        <v>10.31</v>
      </c>
      <c r="D177" s="49">
        <v>15.3</v>
      </c>
      <c r="E177" s="52">
        <v>398</v>
      </c>
      <c r="F177" s="49">
        <v>8.6</v>
      </c>
      <c r="G177" s="49">
        <v>36.48</v>
      </c>
      <c r="H177" s="46">
        <v>0.0015393518518518525</v>
      </c>
      <c r="I177" s="67">
        <v>0.0020972222222222173</v>
      </c>
      <c r="J177" s="49">
        <v>34.16000000000007</v>
      </c>
      <c r="K177" s="70">
        <v>0.0007615740740740741</v>
      </c>
    </row>
    <row r="178" spans="1:11" ht="11.25">
      <c r="A178" s="59" t="s">
        <v>185</v>
      </c>
      <c r="B178" s="49">
        <v>7.25</v>
      </c>
      <c r="C178" s="49">
        <v>10.33</v>
      </c>
      <c r="D178" s="49">
        <v>15.33</v>
      </c>
      <c r="E178" s="52">
        <v>396.44</v>
      </c>
      <c r="F178" s="49">
        <v>8.56</v>
      </c>
      <c r="G178" s="49">
        <v>36.25</v>
      </c>
      <c r="H178" s="46">
        <v>0.0015428240740740747</v>
      </c>
      <c r="I178" s="67">
        <v>0.0021020833333333286</v>
      </c>
      <c r="J178" s="49">
        <v>34.216000000000065</v>
      </c>
      <c r="K178" s="70">
        <v>0.0007627314814814815</v>
      </c>
    </row>
    <row r="179" spans="1:11" ht="11.25">
      <c r="A179" s="59" t="s">
        <v>186</v>
      </c>
      <c r="B179" s="49">
        <v>7.27</v>
      </c>
      <c r="C179" s="49">
        <v>10.36</v>
      </c>
      <c r="D179" s="49">
        <v>15.35</v>
      </c>
      <c r="E179" s="52">
        <v>394.88</v>
      </c>
      <c r="F179" s="49">
        <v>8.52</v>
      </c>
      <c r="G179" s="49">
        <v>36.02</v>
      </c>
      <c r="H179" s="46">
        <v>0.001546296296296297</v>
      </c>
      <c r="I179" s="67">
        <v>0.00210694444444444</v>
      </c>
      <c r="J179" s="49">
        <v>34.27200000000006</v>
      </c>
      <c r="K179" s="70">
        <v>0.0007638888888888889</v>
      </c>
    </row>
    <row r="180" spans="1:11" ht="11.25">
      <c r="A180" s="59" t="s">
        <v>187</v>
      </c>
      <c r="B180" s="49">
        <v>7.28</v>
      </c>
      <c r="C180" s="49">
        <v>10.38</v>
      </c>
      <c r="D180" s="49">
        <v>15.38</v>
      </c>
      <c r="E180" s="52">
        <v>393.32</v>
      </c>
      <c r="F180" s="49">
        <v>8.48</v>
      </c>
      <c r="G180" s="49">
        <v>35.78</v>
      </c>
      <c r="H180" s="46">
        <v>0.0015497685185185191</v>
      </c>
      <c r="I180" s="67">
        <v>0.0021118055555555512</v>
      </c>
      <c r="J180" s="49">
        <v>34.32800000000006</v>
      </c>
      <c r="K180" s="70">
        <v>0.0007650462962962963</v>
      </c>
    </row>
    <row r="181" spans="1:11" ht="11.25">
      <c r="A181" s="59" t="s">
        <v>188</v>
      </c>
      <c r="B181" s="49">
        <v>7.3</v>
      </c>
      <c r="C181" s="49">
        <v>10.4</v>
      </c>
      <c r="D181" s="49">
        <v>15.41</v>
      </c>
      <c r="E181" s="52">
        <v>391.76</v>
      </c>
      <c r="F181" s="49">
        <v>8.44</v>
      </c>
      <c r="G181" s="49">
        <v>35.55</v>
      </c>
      <c r="H181" s="46">
        <v>0.0015532407407407413</v>
      </c>
      <c r="I181" s="67">
        <v>0.0021166666666666625</v>
      </c>
      <c r="J181" s="49">
        <v>34.38400000000006</v>
      </c>
      <c r="K181" s="70">
        <v>0.0007662037037037037</v>
      </c>
    </row>
    <row r="182" spans="1:11" ht="11.25">
      <c r="A182" s="59" t="s">
        <v>189</v>
      </c>
      <c r="B182" s="49">
        <v>7.31</v>
      </c>
      <c r="C182" s="49">
        <v>10.42</v>
      </c>
      <c r="D182" s="49">
        <v>15.43</v>
      </c>
      <c r="E182" s="52">
        <v>390.2</v>
      </c>
      <c r="F182" s="49">
        <v>8.4</v>
      </c>
      <c r="G182" s="49">
        <v>35.32</v>
      </c>
      <c r="H182" s="46">
        <v>0.0015567129629629635</v>
      </c>
      <c r="I182" s="67">
        <v>0.002121527777777774</v>
      </c>
      <c r="J182" s="49">
        <v>34.440000000000055</v>
      </c>
      <c r="K182" s="70">
        <v>0.0007673611111111111</v>
      </c>
    </row>
    <row r="183" spans="1:11" ht="11.25">
      <c r="A183" s="59" t="s">
        <v>190</v>
      </c>
      <c r="B183" s="49">
        <v>7.32</v>
      </c>
      <c r="C183" s="49">
        <v>10.45</v>
      </c>
      <c r="D183" s="49">
        <v>15.46</v>
      </c>
      <c r="E183" s="52">
        <v>388.64</v>
      </c>
      <c r="F183" s="49">
        <v>8.36</v>
      </c>
      <c r="G183" s="49">
        <v>35.09</v>
      </c>
      <c r="H183" s="46">
        <v>0.0015601851851851857</v>
      </c>
      <c r="I183" s="67">
        <v>0.002126388888888885</v>
      </c>
      <c r="J183" s="49">
        <v>34.49600000000005</v>
      </c>
      <c r="K183" s="70">
        <v>0.0007685185185185185</v>
      </c>
    </row>
    <row r="184" spans="1:11" ht="11.25">
      <c r="A184" s="59" t="s">
        <v>191</v>
      </c>
      <c r="B184" s="49">
        <v>7.34</v>
      </c>
      <c r="C184" s="49">
        <v>10.47</v>
      </c>
      <c r="D184" s="49">
        <v>15.48</v>
      </c>
      <c r="E184" s="52">
        <v>387.08</v>
      </c>
      <c r="F184" s="49">
        <v>8.32</v>
      </c>
      <c r="G184" s="49">
        <v>34.86</v>
      </c>
      <c r="H184" s="46">
        <v>0.001563657407407408</v>
      </c>
      <c r="I184" s="67">
        <v>0.0021312499999999964</v>
      </c>
      <c r="J184" s="49">
        <v>34.55200000000005</v>
      </c>
      <c r="K184" s="67" t="s">
        <v>6</v>
      </c>
    </row>
    <row r="185" spans="1:11" ht="11.25">
      <c r="A185" s="59" t="s">
        <v>192</v>
      </c>
      <c r="B185" s="49">
        <v>7.35</v>
      </c>
      <c r="C185" s="49">
        <v>10.49</v>
      </c>
      <c r="D185" s="49">
        <v>15.51</v>
      </c>
      <c r="E185" s="52">
        <v>385.52</v>
      </c>
      <c r="F185" s="49">
        <v>8.28</v>
      </c>
      <c r="G185" s="49">
        <v>34.62</v>
      </c>
      <c r="H185" s="46">
        <v>0.0015671296296296301</v>
      </c>
      <c r="I185" s="67">
        <v>0.0021361111111111077</v>
      </c>
      <c r="J185" s="49">
        <v>34.60800000000005</v>
      </c>
      <c r="K185" s="70">
        <v>0.0007696759259259259</v>
      </c>
    </row>
    <row r="186" spans="1:11" ht="11.25">
      <c r="A186" s="59" t="s">
        <v>193</v>
      </c>
      <c r="B186" s="49">
        <v>7.37</v>
      </c>
      <c r="C186" s="49">
        <v>10.52</v>
      </c>
      <c r="D186" s="49">
        <v>15.54</v>
      </c>
      <c r="E186" s="52">
        <v>383.96</v>
      </c>
      <c r="F186" s="49">
        <v>8.24</v>
      </c>
      <c r="G186" s="49">
        <v>34.39</v>
      </c>
      <c r="H186" s="46">
        <v>0.0015706018518518523</v>
      </c>
      <c r="I186" s="67">
        <v>0.002140972222222219</v>
      </c>
      <c r="J186" s="49">
        <v>34.664000000000044</v>
      </c>
      <c r="K186" s="70">
        <v>0.0007708333333333333</v>
      </c>
    </row>
    <row r="187" spans="1:11" ht="11.25">
      <c r="A187" s="59" t="s">
        <v>194</v>
      </c>
      <c r="B187" s="49">
        <v>7.38</v>
      </c>
      <c r="C187" s="49">
        <v>10.54</v>
      </c>
      <c r="D187" s="49">
        <v>15.56</v>
      </c>
      <c r="E187" s="52">
        <v>382.4</v>
      </c>
      <c r="F187" s="49">
        <v>8.2</v>
      </c>
      <c r="G187" s="49">
        <v>34.16</v>
      </c>
      <c r="H187" s="46">
        <v>0.0015740740740740745</v>
      </c>
      <c r="I187" s="67">
        <v>0.0021458333333333303</v>
      </c>
      <c r="J187" s="49">
        <v>34.72</v>
      </c>
      <c r="K187" s="70">
        <v>0.0007719907407407407</v>
      </c>
    </row>
    <row r="188" spans="1:11" ht="11.25">
      <c r="A188" s="59" t="s">
        <v>195</v>
      </c>
      <c r="B188" s="49">
        <v>7.39</v>
      </c>
      <c r="C188" s="49">
        <v>10.56</v>
      </c>
      <c r="D188" s="49">
        <v>15.59</v>
      </c>
      <c r="E188" s="52">
        <v>380.84</v>
      </c>
      <c r="F188" s="49">
        <v>8.16</v>
      </c>
      <c r="G188" s="49">
        <v>33.93</v>
      </c>
      <c r="H188" s="46">
        <v>0.0015775462962962967</v>
      </c>
      <c r="I188" s="67">
        <v>0.0021506944444444416</v>
      </c>
      <c r="J188" s="49">
        <v>34.77600000000004</v>
      </c>
      <c r="K188" s="70">
        <v>0.0007731481481481481</v>
      </c>
    </row>
    <row r="189" spans="1:11" ht="11.25">
      <c r="A189" s="59" t="s">
        <v>196</v>
      </c>
      <c r="B189" s="49">
        <v>7.41</v>
      </c>
      <c r="C189" s="49">
        <v>10.58</v>
      </c>
      <c r="D189" s="49">
        <v>15.62</v>
      </c>
      <c r="E189" s="52">
        <v>379.28</v>
      </c>
      <c r="F189" s="49">
        <v>8.12</v>
      </c>
      <c r="G189" s="49">
        <v>33.7</v>
      </c>
      <c r="H189" s="46">
        <v>0.001581018518518519</v>
      </c>
      <c r="I189" s="67">
        <v>0.002155555555555553</v>
      </c>
      <c r="J189" s="49">
        <v>34.832000000000036</v>
      </c>
      <c r="K189" s="70">
        <v>0.0007743055555555555</v>
      </c>
    </row>
    <row r="190" spans="1:11" ht="11.25">
      <c r="A190" s="59" t="s">
        <v>197</v>
      </c>
      <c r="B190" s="49">
        <v>7.42</v>
      </c>
      <c r="C190" s="49">
        <v>10.61</v>
      </c>
      <c r="D190" s="49">
        <v>15.64</v>
      </c>
      <c r="E190" s="52">
        <v>377.72</v>
      </c>
      <c r="F190" s="49">
        <v>8.08</v>
      </c>
      <c r="G190" s="49">
        <v>33.46</v>
      </c>
      <c r="H190" s="46">
        <v>0.0015844907407407411</v>
      </c>
      <c r="I190" s="67">
        <v>0.0021604166666666642</v>
      </c>
      <c r="J190" s="49">
        <v>34.888000000000034</v>
      </c>
      <c r="K190" s="70">
        <v>0.0007754629629629629</v>
      </c>
    </row>
    <row r="191" spans="1:11" ht="11.25">
      <c r="A191" s="59" t="s">
        <v>198</v>
      </c>
      <c r="B191" s="49">
        <v>7.44</v>
      </c>
      <c r="C191" s="49">
        <v>10.63</v>
      </c>
      <c r="D191" s="49">
        <v>15.67</v>
      </c>
      <c r="E191" s="52">
        <v>376.16</v>
      </c>
      <c r="F191" s="49">
        <v>8.04</v>
      </c>
      <c r="G191" s="49">
        <v>33.23</v>
      </c>
      <c r="H191" s="46">
        <v>0.0015879629629629633</v>
      </c>
      <c r="I191" s="67">
        <v>0.0021652777777777755</v>
      </c>
      <c r="J191" s="49">
        <v>34.94400000000003</v>
      </c>
      <c r="K191" s="70">
        <v>0.0007766203703703703</v>
      </c>
    </row>
    <row r="192" spans="1:11" ht="11.25">
      <c r="A192" s="59" t="s">
        <v>199</v>
      </c>
      <c r="B192" s="49">
        <v>7.45</v>
      </c>
      <c r="C192" s="49">
        <v>10.65</v>
      </c>
      <c r="D192" s="49">
        <v>15.7</v>
      </c>
      <c r="E192" s="52">
        <v>374.6</v>
      </c>
      <c r="F192" s="49">
        <v>8</v>
      </c>
      <c r="G192" s="49">
        <v>33</v>
      </c>
      <c r="H192" s="46">
        <v>0.0015914351851851855</v>
      </c>
      <c r="I192" s="67">
        <v>0.002170138888888887</v>
      </c>
      <c r="J192" s="49">
        <v>35</v>
      </c>
      <c r="K192" s="70">
        <v>0.0007777777777777777</v>
      </c>
    </row>
    <row r="193" spans="1:11" ht="11.25">
      <c r="A193" s="59" t="s">
        <v>200</v>
      </c>
      <c r="B193" s="49">
        <v>7.46</v>
      </c>
      <c r="C193" s="49">
        <v>10.67</v>
      </c>
      <c r="D193" s="49">
        <v>15.72</v>
      </c>
      <c r="E193" s="52">
        <v>373.04</v>
      </c>
      <c r="F193" s="49">
        <v>7.96</v>
      </c>
      <c r="G193" s="49">
        <v>32.77</v>
      </c>
      <c r="H193" s="46">
        <v>0.0015949074074074077</v>
      </c>
      <c r="I193" s="67">
        <v>0.002174999999999998</v>
      </c>
      <c r="J193" s="49">
        <v>35.056000000000026</v>
      </c>
      <c r="K193" s="70">
        <v>0.0007789351851851851</v>
      </c>
    </row>
    <row r="194" spans="1:11" ht="11.25">
      <c r="A194" s="59" t="s">
        <v>201</v>
      </c>
      <c r="B194" s="49">
        <v>7.48</v>
      </c>
      <c r="C194" s="49">
        <v>10.7</v>
      </c>
      <c r="D194" s="49">
        <v>15.75</v>
      </c>
      <c r="E194" s="52">
        <v>371.48</v>
      </c>
      <c r="F194" s="49">
        <v>7.92</v>
      </c>
      <c r="G194" s="49">
        <v>32.54</v>
      </c>
      <c r="H194" s="46">
        <v>0.00159837962962963</v>
      </c>
      <c r="I194" s="67">
        <v>0.0021798611111111094</v>
      </c>
      <c r="J194" s="49">
        <v>35.11200000000002</v>
      </c>
      <c r="K194" s="70">
        <v>0.0007800925925925925</v>
      </c>
    </row>
    <row r="195" spans="1:11" ht="11.25">
      <c r="A195" s="59" t="s">
        <v>202</v>
      </c>
      <c r="B195" s="49">
        <v>7.49</v>
      </c>
      <c r="C195" s="49">
        <v>10.72</v>
      </c>
      <c r="D195" s="49">
        <v>15.78</v>
      </c>
      <c r="E195" s="52">
        <v>369.92</v>
      </c>
      <c r="F195" s="49">
        <v>7.88</v>
      </c>
      <c r="G195" s="49">
        <v>32.3</v>
      </c>
      <c r="H195" s="46">
        <v>0.0016018518518518521</v>
      </c>
      <c r="I195" s="67">
        <v>0.0021847222222222207</v>
      </c>
      <c r="J195" s="49">
        <v>35.16800000000002</v>
      </c>
      <c r="K195" s="70">
        <v>0.00078125</v>
      </c>
    </row>
    <row r="196" spans="1:11" ht="11.25">
      <c r="A196" s="59" t="s">
        <v>203</v>
      </c>
      <c r="B196" s="49">
        <v>7.51</v>
      </c>
      <c r="C196" s="49">
        <v>10.74</v>
      </c>
      <c r="D196" s="49">
        <v>15.8</v>
      </c>
      <c r="E196" s="52">
        <v>368.36</v>
      </c>
      <c r="F196" s="49">
        <v>7.84</v>
      </c>
      <c r="G196" s="49">
        <v>32.07</v>
      </c>
      <c r="H196" s="46">
        <v>0.0016053240740740743</v>
      </c>
      <c r="I196" s="67">
        <v>0.002189583333333332</v>
      </c>
      <c r="J196" s="49">
        <v>35.22400000000002</v>
      </c>
      <c r="K196" s="70">
        <v>0.0007824074074074073</v>
      </c>
    </row>
    <row r="197" spans="1:11" ht="11.25">
      <c r="A197" s="59" t="s">
        <v>204</v>
      </c>
      <c r="B197" s="49">
        <v>7.52</v>
      </c>
      <c r="C197" s="49">
        <v>10.77</v>
      </c>
      <c r="D197" s="49">
        <v>15.83</v>
      </c>
      <c r="E197" s="52">
        <v>366.8</v>
      </c>
      <c r="F197" s="49">
        <v>7.8</v>
      </c>
      <c r="G197" s="49">
        <v>31.84</v>
      </c>
      <c r="H197" s="46">
        <v>0.0016087962962962965</v>
      </c>
      <c r="I197" s="67">
        <v>0.0021944444444444433</v>
      </c>
      <c r="J197" s="49">
        <v>35.28</v>
      </c>
      <c r="K197" s="70">
        <v>0.0007835648148148147</v>
      </c>
    </row>
    <row r="198" spans="1:11" ht="11.25">
      <c r="A198" s="59" t="s">
        <v>205</v>
      </c>
      <c r="B198" s="49">
        <v>7.53</v>
      </c>
      <c r="C198" s="49">
        <v>10.79</v>
      </c>
      <c r="D198" s="49">
        <v>15.85</v>
      </c>
      <c r="E198" s="52">
        <v>365.24</v>
      </c>
      <c r="F198" s="49">
        <v>7.76</v>
      </c>
      <c r="G198" s="49">
        <v>31.61</v>
      </c>
      <c r="H198" s="46">
        <v>0.0016122685185185187</v>
      </c>
      <c r="I198" s="67">
        <v>0.0021993055555555546</v>
      </c>
      <c r="J198" s="49">
        <v>35.33600000000001</v>
      </c>
      <c r="K198" s="70">
        <v>0.0007847222222222221</v>
      </c>
    </row>
    <row r="199" spans="1:11" ht="11.25">
      <c r="A199" s="59" t="s">
        <v>206</v>
      </c>
      <c r="B199" s="49">
        <v>7.55</v>
      </c>
      <c r="C199" s="49">
        <v>10.81</v>
      </c>
      <c r="D199" s="49">
        <v>15.88</v>
      </c>
      <c r="E199" s="52">
        <v>363.68</v>
      </c>
      <c r="F199" s="49">
        <v>7.72</v>
      </c>
      <c r="G199" s="49">
        <v>31.38</v>
      </c>
      <c r="H199" s="46">
        <v>0.001615740740740741</v>
      </c>
      <c r="I199" s="67">
        <v>0.002204166666666666</v>
      </c>
      <c r="J199" s="49">
        <v>35.39200000000001</v>
      </c>
      <c r="K199" s="70">
        <v>0.0007858796296296295</v>
      </c>
    </row>
    <row r="200" spans="1:11" ht="11.25">
      <c r="A200" s="59" t="s">
        <v>207</v>
      </c>
      <c r="B200" s="49">
        <v>7.56</v>
      </c>
      <c r="C200" s="49">
        <v>10.83</v>
      </c>
      <c r="D200" s="49">
        <v>15.91</v>
      </c>
      <c r="E200" s="52">
        <v>362.12</v>
      </c>
      <c r="F200" s="49">
        <v>7.68</v>
      </c>
      <c r="G200" s="49">
        <v>31.14</v>
      </c>
      <c r="H200" s="46">
        <v>0.0016192129629629631</v>
      </c>
      <c r="I200" s="67">
        <v>0.002209027777777777</v>
      </c>
      <c r="J200" s="49">
        <v>35.44800000000001</v>
      </c>
      <c r="K200" s="70">
        <v>0.0007870370370370369</v>
      </c>
    </row>
    <row r="201" spans="1:11" ht="11.25">
      <c r="A201" s="59" t="s">
        <v>208</v>
      </c>
      <c r="B201" s="49">
        <v>7.58</v>
      </c>
      <c r="C201" s="49">
        <v>10.86</v>
      </c>
      <c r="D201" s="49">
        <v>15.93</v>
      </c>
      <c r="E201" s="52">
        <v>360.56</v>
      </c>
      <c r="F201" s="49">
        <v>7.64</v>
      </c>
      <c r="G201" s="49">
        <v>30.91</v>
      </c>
      <c r="H201" s="46">
        <v>0.0016226851851851853</v>
      </c>
      <c r="I201" s="67">
        <v>0.0022138888888888885</v>
      </c>
      <c r="J201" s="49">
        <v>35.504000000000005</v>
      </c>
      <c r="K201" s="70">
        <v>0.0007881944444444443</v>
      </c>
    </row>
    <row r="202" spans="1:11" ht="11.25">
      <c r="A202" s="59" t="s">
        <v>209</v>
      </c>
      <c r="B202" s="48">
        <v>7.59</v>
      </c>
      <c r="C202" s="48">
        <v>10.88</v>
      </c>
      <c r="D202" s="48">
        <v>15.96</v>
      </c>
      <c r="E202" s="51">
        <v>359</v>
      </c>
      <c r="F202" s="48">
        <v>7.6</v>
      </c>
      <c r="G202" s="48">
        <v>30.68</v>
      </c>
      <c r="H202" s="45">
        <v>0.0016261574074074075</v>
      </c>
      <c r="I202" s="67">
        <v>0.00221875</v>
      </c>
      <c r="J202" s="48">
        <v>35.56</v>
      </c>
      <c r="K202" s="70">
        <v>0.0007893518518518517</v>
      </c>
    </row>
    <row r="203" spans="1:11" ht="11.25">
      <c r="A203" s="59" t="s">
        <v>210</v>
      </c>
      <c r="B203" s="49">
        <v>7.61</v>
      </c>
      <c r="C203" s="49">
        <v>10.91</v>
      </c>
      <c r="D203" s="49">
        <v>15.99</v>
      </c>
      <c r="E203" s="52">
        <v>357.08</v>
      </c>
      <c r="F203" s="49">
        <v>7.56</v>
      </c>
      <c r="G203" s="49">
        <v>30.42</v>
      </c>
      <c r="H203" s="46">
        <v>0.0016299768518518477</v>
      </c>
      <c r="I203" s="67">
        <v>0.002224097222222227</v>
      </c>
      <c r="J203" s="49">
        <v>35.62160000000007</v>
      </c>
      <c r="K203" s="70">
        <v>0.0007905092592592591</v>
      </c>
    </row>
    <row r="204" spans="1:11" ht="11.25">
      <c r="A204" s="59" t="s">
        <v>211</v>
      </c>
      <c r="B204" s="49">
        <v>7.62</v>
      </c>
      <c r="C204" s="49">
        <v>10.93</v>
      </c>
      <c r="D204" s="49">
        <v>16.02</v>
      </c>
      <c r="E204" s="52">
        <v>355.37</v>
      </c>
      <c r="F204" s="49">
        <v>7.51</v>
      </c>
      <c r="G204" s="49">
        <v>30.17</v>
      </c>
      <c r="H204" s="46">
        <v>0.0016337962962962923</v>
      </c>
      <c r="I204" s="67">
        <v>0.0022294444444444493</v>
      </c>
      <c r="J204" s="49">
        <v>35.68320000000007</v>
      </c>
      <c r="K204" s="70">
        <v>0.0007916666666666665</v>
      </c>
    </row>
    <row r="205" spans="1:11" ht="11.25">
      <c r="A205" s="59" t="s">
        <v>212</v>
      </c>
      <c r="B205" s="49">
        <v>7.64</v>
      </c>
      <c r="C205" s="49">
        <v>10.96</v>
      </c>
      <c r="D205" s="49">
        <v>16.05</v>
      </c>
      <c r="E205" s="52">
        <v>353.65</v>
      </c>
      <c r="F205" s="49">
        <v>7.47</v>
      </c>
      <c r="G205" s="49">
        <v>29.91</v>
      </c>
      <c r="H205" s="46">
        <v>0.0016376157407407368</v>
      </c>
      <c r="I205" s="67">
        <v>0.0022347916666666714</v>
      </c>
      <c r="J205" s="49">
        <v>35.74480000000007</v>
      </c>
      <c r="K205" s="69">
        <v>0.0007928240740740739</v>
      </c>
    </row>
    <row r="206" spans="1:11" ht="11.25">
      <c r="A206" s="59" t="s">
        <v>213</v>
      </c>
      <c r="B206" s="49">
        <v>7.65</v>
      </c>
      <c r="C206" s="49">
        <v>10.98</v>
      </c>
      <c r="D206" s="49">
        <v>16.08</v>
      </c>
      <c r="E206" s="52">
        <v>351.94</v>
      </c>
      <c r="F206" s="49">
        <v>7.42</v>
      </c>
      <c r="G206" s="49">
        <v>29.66</v>
      </c>
      <c r="H206" s="46">
        <v>0.0016414351851851813</v>
      </c>
      <c r="I206" s="67">
        <v>0.0022401388888888935</v>
      </c>
      <c r="J206" s="49">
        <v>35.80640000000007</v>
      </c>
      <c r="K206" s="70">
        <v>0.0007940972222222226</v>
      </c>
    </row>
    <row r="207" spans="1:11" ht="11.25">
      <c r="A207" s="59" t="s">
        <v>214</v>
      </c>
      <c r="B207" s="49">
        <v>7.67</v>
      </c>
      <c r="C207" s="49">
        <v>11.01</v>
      </c>
      <c r="D207" s="49">
        <v>16.11</v>
      </c>
      <c r="E207" s="52">
        <v>350.22</v>
      </c>
      <c r="F207" s="49">
        <v>7.38</v>
      </c>
      <c r="G207" s="49">
        <v>29.4</v>
      </c>
      <c r="H207" s="46">
        <v>0.0016452546296296259</v>
      </c>
      <c r="I207" s="67">
        <v>0.0022454861111111156</v>
      </c>
      <c r="J207" s="49">
        <v>35.868000000000066</v>
      </c>
      <c r="K207" s="70">
        <v>0.0007953703703703708</v>
      </c>
    </row>
    <row r="208" spans="1:11" ht="11.25">
      <c r="A208" s="59" t="s">
        <v>215</v>
      </c>
      <c r="B208" s="49">
        <v>7.68</v>
      </c>
      <c r="C208" s="49">
        <v>11.03</v>
      </c>
      <c r="D208" s="49">
        <v>16.14</v>
      </c>
      <c r="E208" s="52">
        <v>348.5</v>
      </c>
      <c r="F208" s="49">
        <v>7.34</v>
      </c>
      <c r="G208" s="49">
        <v>29.15</v>
      </c>
      <c r="H208" s="46">
        <v>0.0016490740740740704</v>
      </c>
      <c r="I208" s="67">
        <v>0.0022508333333333378</v>
      </c>
      <c r="J208" s="49">
        <v>35.929600000000065</v>
      </c>
      <c r="K208" s="70">
        <v>0.0007966435185185189</v>
      </c>
    </row>
    <row r="209" spans="1:11" ht="11.25">
      <c r="A209" s="59" t="s">
        <v>216</v>
      </c>
      <c r="B209" s="49">
        <v>7.7</v>
      </c>
      <c r="C209" s="49">
        <v>11.06</v>
      </c>
      <c r="D209" s="49">
        <v>16.16</v>
      </c>
      <c r="E209" s="52">
        <v>346.79</v>
      </c>
      <c r="F209" s="49">
        <v>7.29</v>
      </c>
      <c r="G209" s="49">
        <v>28.89</v>
      </c>
      <c r="H209" s="46">
        <v>0.001652893518518515</v>
      </c>
      <c r="I209" s="67">
        <v>0.00225618055555556</v>
      </c>
      <c r="J209" s="49">
        <v>35.99120000000006</v>
      </c>
      <c r="K209" s="70">
        <v>0.000797916666666667</v>
      </c>
    </row>
    <row r="210" spans="1:11" ht="11.25">
      <c r="A210" s="59" t="s">
        <v>217</v>
      </c>
      <c r="B210" s="49">
        <v>7.71</v>
      </c>
      <c r="C210" s="49">
        <v>11.08</v>
      </c>
      <c r="D210" s="49">
        <v>16.19</v>
      </c>
      <c r="E210" s="52">
        <v>345.07</v>
      </c>
      <c r="F210" s="49">
        <v>7.25</v>
      </c>
      <c r="G210" s="49">
        <v>28.64</v>
      </c>
      <c r="H210" s="46">
        <v>0.0016567129629629594</v>
      </c>
      <c r="I210" s="67">
        <v>0.002261527777777782</v>
      </c>
      <c r="J210" s="49">
        <v>36.05280000000006</v>
      </c>
      <c r="K210" s="70">
        <v>0.0007991898148148152</v>
      </c>
    </row>
    <row r="211" spans="1:11" ht="11.25">
      <c r="A211" s="59" t="s">
        <v>218</v>
      </c>
      <c r="B211" s="49">
        <v>7.73</v>
      </c>
      <c r="C211" s="49">
        <v>11.11</v>
      </c>
      <c r="D211" s="49">
        <v>16.22</v>
      </c>
      <c r="E211" s="52">
        <v>343.36</v>
      </c>
      <c r="F211" s="49">
        <v>7.2</v>
      </c>
      <c r="G211" s="49">
        <v>28.38</v>
      </c>
      <c r="H211" s="46">
        <v>0.001660532407407404</v>
      </c>
      <c r="I211" s="67">
        <v>0.002266875000000004</v>
      </c>
      <c r="J211" s="49">
        <v>36.11440000000006</v>
      </c>
      <c r="K211" s="70">
        <v>0.0008004629629629633</v>
      </c>
    </row>
    <row r="212" spans="1:11" ht="11.25">
      <c r="A212" s="59" t="s">
        <v>219</v>
      </c>
      <c r="B212" s="49">
        <v>7.74</v>
      </c>
      <c r="C212" s="49">
        <v>11.13</v>
      </c>
      <c r="D212" s="49">
        <v>16.25</v>
      </c>
      <c r="E212" s="52">
        <v>341.64</v>
      </c>
      <c r="F212" s="49">
        <v>7.16</v>
      </c>
      <c r="G212" s="49">
        <v>28.13</v>
      </c>
      <c r="H212" s="46">
        <v>0.0016643518518518485</v>
      </c>
      <c r="I212" s="67">
        <v>0.0022722222222222263</v>
      </c>
      <c r="J212" s="49">
        <v>36.17600000000006</v>
      </c>
      <c r="K212" s="70">
        <v>0.0008017361111111115</v>
      </c>
    </row>
    <row r="213" spans="1:11" ht="11.25">
      <c r="A213" s="59" t="s">
        <v>220</v>
      </c>
      <c r="B213" s="49">
        <v>7.76</v>
      </c>
      <c r="C213" s="49">
        <v>11.16</v>
      </c>
      <c r="D213" s="49">
        <v>16.28</v>
      </c>
      <c r="E213" s="52">
        <v>339.92</v>
      </c>
      <c r="F213" s="49">
        <v>7.12</v>
      </c>
      <c r="G213" s="49">
        <v>27.87</v>
      </c>
      <c r="H213" s="46">
        <v>0.001668171296296293</v>
      </c>
      <c r="I213" s="67">
        <v>0.0022775694444444484</v>
      </c>
      <c r="J213" s="49">
        <v>36.23760000000006</v>
      </c>
      <c r="K213" s="70">
        <v>0.0008030092592592596</v>
      </c>
    </row>
    <row r="214" spans="1:11" ht="11.25">
      <c r="A214" s="59" t="s">
        <v>221</v>
      </c>
      <c r="B214" s="49">
        <v>7.77</v>
      </c>
      <c r="C214" s="49">
        <v>11.18</v>
      </c>
      <c r="D214" s="49">
        <v>16.31</v>
      </c>
      <c r="E214" s="52">
        <v>338.21</v>
      </c>
      <c r="F214" s="49">
        <v>7.07</v>
      </c>
      <c r="G214" s="49">
        <v>27.62</v>
      </c>
      <c r="H214" s="46">
        <v>0.0016719907407407376</v>
      </c>
      <c r="I214" s="67">
        <v>0.0022829166666666705</v>
      </c>
      <c r="J214" s="49">
        <v>36.299200000000056</v>
      </c>
      <c r="K214" s="70">
        <v>0.0008042824074074077</v>
      </c>
    </row>
    <row r="215" spans="1:11" ht="11.25">
      <c r="A215" s="59" t="s">
        <v>222</v>
      </c>
      <c r="B215" s="49">
        <v>7.79</v>
      </c>
      <c r="C215" s="49">
        <v>11.21</v>
      </c>
      <c r="D215" s="49">
        <v>16.34</v>
      </c>
      <c r="E215" s="52">
        <v>336.49</v>
      </c>
      <c r="F215" s="49">
        <v>7.03</v>
      </c>
      <c r="G215" s="49">
        <v>27.36</v>
      </c>
      <c r="H215" s="46">
        <v>0.001675810185185182</v>
      </c>
      <c r="I215" s="67">
        <v>0.0022882638888888926</v>
      </c>
      <c r="J215" s="49">
        <v>36.360800000000054</v>
      </c>
      <c r="K215" s="70">
        <v>0.0008055555555555559</v>
      </c>
    </row>
    <row r="216" spans="1:11" ht="11.25">
      <c r="A216" s="59" t="s">
        <v>223</v>
      </c>
      <c r="B216" s="49">
        <v>7.81</v>
      </c>
      <c r="C216" s="49">
        <v>11.23</v>
      </c>
      <c r="D216" s="49">
        <v>16.37</v>
      </c>
      <c r="E216" s="52">
        <v>334.78</v>
      </c>
      <c r="F216" s="49">
        <v>6.98</v>
      </c>
      <c r="G216" s="49">
        <v>27.11</v>
      </c>
      <c r="H216" s="46">
        <v>0.0016796296296296266</v>
      </c>
      <c r="I216" s="67">
        <v>0.0022936111111111148</v>
      </c>
      <c r="J216" s="49">
        <v>36.42240000000005</v>
      </c>
      <c r="K216" s="70">
        <v>0.000806828703703704</v>
      </c>
    </row>
    <row r="217" spans="1:11" ht="11.25">
      <c r="A217" s="59" t="s">
        <v>224</v>
      </c>
      <c r="B217" s="49">
        <v>7.82</v>
      </c>
      <c r="C217" s="49">
        <v>11.26</v>
      </c>
      <c r="D217" s="49">
        <v>16.4</v>
      </c>
      <c r="E217" s="52">
        <v>333.06</v>
      </c>
      <c r="F217" s="49">
        <v>6.94</v>
      </c>
      <c r="G217" s="49">
        <v>26.85</v>
      </c>
      <c r="H217" s="46">
        <v>0.0016834490740740712</v>
      </c>
      <c r="I217" s="67">
        <v>0.002298958333333337</v>
      </c>
      <c r="J217" s="49">
        <v>36.48400000000005</v>
      </c>
      <c r="K217" s="70">
        <v>0.0008081018518518522</v>
      </c>
    </row>
    <row r="218" spans="1:11" ht="11.25">
      <c r="A218" s="59" t="s">
        <v>225</v>
      </c>
      <c r="B218" s="49">
        <v>7.84</v>
      </c>
      <c r="C218" s="49">
        <v>11.28</v>
      </c>
      <c r="D218" s="49">
        <v>16.43</v>
      </c>
      <c r="E218" s="52">
        <v>331.34</v>
      </c>
      <c r="F218" s="49">
        <v>6.9</v>
      </c>
      <c r="G218" s="49">
        <v>26.6</v>
      </c>
      <c r="H218" s="46">
        <v>0.0016872685185185157</v>
      </c>
      <c r="I218" s="67">
        <v>0.002304305555555559</v>
      </c>
      <c r="J218" s="49">
        <v>36.54560000000005</v>
      </c>
      <c r="K218" s="70">
        <v>0.0008093750000000003</v>
      </c>
    </row>
    <row r="219" spans="1:11" ht="11.25">
      <c r="A219" s="59" t="s">
        <v>226</v>
      </c>
      <c r="B219" s="49">
        <v>7.85</v>
      </c>
      <c r="C219" s="49">
        <v>11.31</v>
      </c>
      <c r="D219" s="49">
        <v>16.46</v>
      </c>
      <c r="E219" s="52">
        <v>329.63</v>
      </c>
      <c r="F219" s="49">
        <v>6.85</v>
      </c>
      <c r="G219" s="49">
        <v>26.34</v>
      </c>
      <c r="H219" s="46">
        <v>0.0016910879629629602</v>
      </c>
      <c r="I219" s="67">
        <v>0.002309652777777781</v>
      </c>
      <c r="J219" s="49">
        <v>36.60720000000005</v>
      </c>
      <c r="K219" s="70">
        <v>0.0008106481481481484</v>
      </c>
    </row>
    <row r="220" spans="1:11" ht="11.25">
      <c r="A220" s="59" t="s">
        <v>227</v>
      </c>
      <c r="B220" s="49">
        <v>7.87</v>
      </c>
      <c r="C220" s="49">
        <v>11.33</v>
      </c>
      <c r="D220" s="49">
        <v>16.49</v>
      </c>
      <c r="E220" s="52">
        <v>327.91</v>
      </c>
      <c r="F220" s="49">
        <v>6.81</v>
      </c>
      <c r="G220" s="49">
        <v>26.09</v>
      </c>
      <c r="H220" s="46">
        <v>0.0016949074074074047</v>
      </c>
      <c r="I220" s="67">
        <v>0.0023150000000000033</v>
      </c>
      <c r="J220" s="49">
        <v>36.66880000000005</v>
      </c>
      <c r="K220" s="70">
        <v>0.0008119212962962966</v>
      </c>
    </row>
    <row r="221" spans="1:11" ht="11.25">
      <c r="A221" s="59" t="s">
        <v>228</v>
      </c>
      <c r="B221" s="49">
        <v>7.88</v>
      </c>
      <c r="C221" s="49">
        <v>11.36</v>
      </c>
      <c r="D221" s="49">
        <v>16.51</v>
      </c>
      <c r="E221" s="52">
        <v>326.2</v>
      </c>
      <c r="F221" s="49">
        <v>6.76</v>
      </c>
      <c r="G221" s="49">
        <v>25.83</v>
      </c>
      <c r="H221" s="46">
        <v>0.0016987268518518493</v>
      </c>
      <c r="I221" s="67">
        <v>0.0023203472222222254</v>
      </c>
      <c r="J221" s="49">
        <v>36.730400000000046</v>
      </c>
      <c r="K221" s="70">
        <v>0.0008131944444444447</v>
      </c>
    </row>
    <row r="222" spans="1:11" ht="11.25">
      <c r="A222" s="59" t="s">
        <v>229</v>
      </c>
      <c r="B222" s="49">
        <v>7.9</v>
      </c>
      <c r="C222" s="49">
        <v>11.38</v>
      </c>
      <c r="D222" s="49">
        <v>16.54</v>
      </c>
      <c r="E222" s="52">
        <v>324.48</v>
      </c>
      <c r="F222" s="49">
        <v>6.72</v>
      </c>
      <c r="G222" s="49">
        <v>25.58</v>
      </c>
      <c r="H222" s="46">
        <v>0.0017025462962962938</v>
      </c>
      <c r="I222" s="67">
        <v>0.0023256944444444475</v>
      </c>
      <c r="J222" s="49">
        <v>36.792000000000044</v>
      </c>
      <c r="K222" s="70">
        <v>0.0008144675925925929</v>
      </c>
    </row>
    <row r="223" spans="1:11" ht="11.25">
      <c r="A223" s="59" t="s">
        <v>230</v>
      </c>
      <c r="B223" s="49">
        <v>7.91</v>
      </c>
      <c r="C223" s="49">
        <v>11.41</v>
      </c>
      <c r="D223" s="49">
        <v>16.57</v>
      </c>
      <c r="E223" s="52">
        <v>322.76</v>
      </c>
      <c r="F223" s="49">
        <v>6.68</v>
      </c>
      <c r="G223" s="49">
        <v>25.32</v>
      </c>
      <c r="H223" s="46">
        <v>0.0017063657407407383</v>
      </c>
      <c r="I223" s="67">
        <v>0.0023310416666666696</v>
      </c>
      <c r="J223" s="49">
        <v>36.85360000000004</v>
      </c>
      <c r="K223" s="70">
        <v>0.000815740740740741</v>
      </c>
    </row>
    <row r="224" spans="1:11" ht="11.25">
      <c r="A224" s="59" t="s">
        <v>231</v>
      </c>
      <c r="B224" s="49">
        <v>7.93</v>
      </c>
      <c r="C224" s="49">
        <v>11.43</v>
      </c>
      <c r="D224" s="49">
        <v>16.6</v>
      </c>
      <c r="E224" s="52">
        <v>321.05</v>
      </c>
      <c r="F224" s="49">
        <v>6.63</v>
      </c>
      <c r="G224" s="49">
        <v>25.07</v>
      </c>
      <c r="H224" s="46">
        <v>0.0017101851851851829</v>
      </c>
      <c r="I224" s="67">
        <v>0.0023363888888888918</v>
      </c>
      <c r="J224" s="49">
        <v>36.91520000000004</v>
      </c>
      <c r="K224" s="70">
        <v>0.0008170138888888891</v>
      </c>
    </row>
    <row r="225" spans="1:11" ht="11.25">
      <c r="A225" s="59" t="s">
        <v>232</v>
      </c>
      <c r="B225" s="49">
        <v>7.94</v>
      </c>
      <c r="C225" s="49">
        <v>11.46</v>
      </c>
      <c r="D225" s="49">
        <v>16.63</v>
      </c>
      <c r="E225" s="52">
        <v>319.33</v>
      </c>
      <c r="F225" s="49">
        <v>6.59</v>
      </c>
      <c r="G225" s="49">
        <v>24.81</v>
      </c>
      <c r="H225" s="46">
        <v>0.0017140046296296274</v>
      </c>
      <c r="I225" s="67">
        <v>0.002341736111111114</v>
      </c>
      <c r="J225" s="49">
        <v>36.97680000000004</v>
      </c>
      <c r="K225" s="70">
        <v>0.0008182870370370373</v>
      </c>
    </row>
    <row r="226" spans="1:11" ht="11.25">
      <c r="A226" s="59" t="s">
        <v>233</v>
      </c>
      <c r="B226" s="49">
        <v>7.96</v>
      </c>
      <c r="C226" s="49">
        <v>11.48</v>
      </c>
      <c r="D226" s="49">
        <v>16.66</v>
      </c>
      <c r="E226" s="52">
        <v>317.62</v>
      </c>
      <c r="F226" s="49">
        <v>6.54</v>
      </c>
      <c r="G226" s="49">
        <v>24.56</v>
      </c>
      <c r="H226" s="46">
        <v>0.001717824074074072</v>
      </c>
      <c r="I226" s="67">
        <v>0.002347083333333336</v>
      </c>
      <c r="J226" s="49">
        <v>37.03840000000004</v>
      </c>
      <c r="K226" s="70">
        <v>0.0008195601851851854</v>
      </c>
    </row>
    <row r="227" spans="1:11" ht="11.25">
      <c r="A227" s="59" t="s">
        <v>234</v>
      </c>
      <c r="B227" s="49">
        <v>7.98</v>
      </c>
      <c r="C227" s="49">
        <v>11.51</v>
      </c>
      <c r="D227" s="49">
        <v>16.69</v>
      </c>
      <c r="E227" s="52">
        <v>315.9</v>
      </c>
      <c r="F227" s="49">
        <v>6.5</v>
      </c>
      <c r="G227" s="49">
        <v>24.3</v>
      </c>
      <c r="H227" s="46">
        <v>0.0017216435185185164</v>
      </c>
      <c r="I227" s="67">
        <v>0.002352430555555558</v>
      </c>
      <c r="J227" s="49">
        <v>37.1</v>
      </c>
      <c r="K227" s="70">
        <v>0.0008208333333333336</v>
      </c>
    </row>
    <row r="228" spans="1:11" ht="11.25">
      <c r="A228" s="59" t="s">
        <v>235</v>
      </c>
      <c r="B228" s="49">
        <v>7.99</v>
      </c>
      <c r="C228" s="49">
        <v>11.53</v>
      </c>
      <c r="D228" s="49">
        <v>16.72</v>
      </c>
      <c r="E228" s="52">
        <v>314.18</v>
      </c>
      <c r="F228" s="49">
        <v>6.46</v>
      </c>
      <c r="G228" s="49">
        <v>24.04</v>
      </c>
      <c r="H228" s="46">
        <v>0.001725462962962961</v>
      </c>
      <c r="I228" s="67">
        <v>0.0023577777777777803</v>
      </c>
      <c r="J228" s="49">
        <v>37.161600000000035</v>
      </c>
      <c r="K228" s="70">
        <v>0.0008221064814814817</v>
      </c>
    </row>
    <row r="229" spans="1:11" ht="11.25">
      <c r="A229" s="59" t="s">
        <v>236</v>
      </c>
      <c r="B229" s="49">
        <v>8.01</v>
      </c>
      <c r="C229" s="49">
        <v>11.56</v>
      </c>
      <c r="D229" s="49">
        <v>16.75</v>
      </c>
      <c r="E229" s="52">
        <v>312.47</v>
      </c>
      <c r="F229" s="49">
        <v>6.41</v>
      </c>
      <c r="G229" s="49">
        <v>23.79</v>
      </c>
      <c r="H229" s="46">
        <v>0.0017292824074074055</v>
      </c>
      <c r="I229" s="67">
        <v>0.0023631250000000024</v>
      </c>
      <c r="J229" s="49">
        <v>37.223200000000034</v>
      </c>
      <c r="K229" s="70">
        <v>0.0008233796296296299</v>
      </c>
    </row>
    <row r="230" spans="1:11" ht="11.25">
      <c r="A230" s="59" t="s">
        <v>237</v>
      </c>
      <c r="B230" s="49">
        <v>8.02</v>
      </c>
      <c r="C230" s="49">
        <v>11.58</v>
      </c>
      <c r="D230" s="49">
        <v>16.78</v>
      </c>
      <c r="E230" s="52">
        <v>310.75</v>
      </c>
      <c r="F230" s="49">
        <v>6.37</v>
      </c>
      <c r="G230" s="49">
        <v>23.53</v>
      </c>
      <c r="H230" s="46">
        <v>0.00173310185185185</v>
      </c>
      <c r="I230" s="67">
        <v>0.0023684722222222245</v>
      </c>
      <c r="J230" s="49">
        <v>37.28480000000003</v>
      </c>
      <c r="K230" s="70">
        <v>0.000824652777777778</v>
      </c>
    </row>
    <row r="231" spans="1:11" ht="11.25">
      <c r="A231" s="59" t="s">
        <v>238</v>
      </c>
      <c r="B231" s="49">
        <v>8.04</v>
      </c>
      <c r="C231" s="49">
        <v>11.61</v>
      </c>
      <c r="D231" s="49">
        <v>16.81</v>
      </c>
      <c r="E231" s="52">
        <v>309.04</v>
      </c>
      <c r="F231" s="49">
        <v>6.32</v>
      </c>
      <c r="G231" s="49">
        <v>23.28</v>
      </c>
      <c r="H231" s="46">
        <v>0.0017369212962962946</v>
      </c>
      <c r="I231" s="67">
        <v>0.0023738194444444466</v>
      </c>
      <c r="J231" s="49">
        <v>37.34640000000003</v>
      </c>
      <c r="K231" s="70">
        <v>0.0008259259259259261</v>
      </c>
    </row>
    <row r="232" spans="1:11" ht="11.25">
      <c r="A232" s="59" t="s">
        <v>239</v>
      </c>
      <c r="B232" s="49">
        <v>8.05</v>
      </c>
      <c r="C232" s="49">
        <v>11.63</v>
      </c>
      <c r="D232" s="49">
        <v>16.84</v>
      </c>
      <c r="E232" s="52">
        <v>307.32</v>
      </c>
      <c r="F232" s="49">
        <v>6.28</v>
      </c>
      <c r="G232" s="49">
        <v>23.02</v>
      </c>
      <c r="H232" s="46">
        <v>0.001740740740740739</v>
      </c>
      <c r="I232" s="67">
        <v>0.0023791666666666688</v>
      </c>
      <c r="J232" s="49">
        <v>37.40800000000003</v>
      </c>
      <c r="K232" s="70">
        <v>0.0008271990740740743</v>
      </c>
    </row>
    <row r="233" spans="1:11" ht="11.25">
      <c r="A233" s="59" t="s">
        <v>240</v>
      </c>
      <c r="B233" s="49">
        <v>8.07</v>
      </c>
      <c r="C233" s="49">
        <v>11.66</v>
      </c>
      <c r="D233" s="49">
        <v>16.87</v>
      </c>
      <c r="E233" s="52">
        <v>305.6</v>
      </c>
      <c r="F233" s="49">
        <v>6.24</v>
      </c>
      <c r="G233" s="49">
        <v>22.77</v>
      </c>
      <c r="H233" s="46">
        <v>0.0017445601851851836</v>
      </c>
      <c r="I233" s="67">
        <v>0.002384513888888891</v>
      </c>
      <c r="J233" s="49">
        <v>37.46960000000003</v>
      </c>
      <c r="K233" s="70">
        <v>0.0008284722222222224</v>
      </c>
    </row>
    <row r="234" spans="1:11" ht="11.25">
      <c r="A234" s="59" t="s">
        <v>241</v>
      </c>
      <c r="B234" s="49">
        <v>8.08</v>
      </c>
      <c r="C234" s="49">
        <v>11.68</v>
      </c>
      <c r="D234" s="49">
        <v>16.89</v>
      </c>
      <c r="E234" s="52">
        <v>303.89</v>
      </c>
      <c r="F234" s="49">
        <v>6.19</v>
      </c>
      <c r="G234" s="49">
        <v>22.51</v>
      </c>
      <c r="H234" s="46">
        <v>0.0017483796296296282</v>
      </c>
      <c r="I234" s="67">
        <v>0.002389861111111113</v>
      </c>
      <c r="J234" s="49">
        <v>37.53120000000003</v>
      </c>
      <c r="K234" s="70">
        <v>0.0008297453703703706</v>
      </c>
    </row>
    <row r="235" spans="1:11" ht="11.25">
      <c r="A235" s="59" t="s">
        <v>242</v>
      </c>
      <c r="B235" s="49">
        <v>8.1</v>
      </c>
      <c r="C235" s="49">
        <v>11.71</v>
      </c>
      <c r="D235" s="49">
        <v>16.92</v>
      </c>
      <c r="E235" s="52">
        <v>302.17</v>
      </c>
      <c r="F235" s="49">
        <v>6.15</v>
      </c>
      <c r="G235" s="49">
        <v>22.26</v>
      </c>
      <c r="H235" s="46">
        <v>0.0017521990740740727</v>
      </c>
      <c r="I235" s="67">
        <v>0.002395208333333335</v>
      </c>
      <c r="J235" s="49">
        <v>37.592800000000025</v>
      </c>
      <c r="K235" s="70">
        <v>0.0008310185185185187</v>
      </c>
    </row>
    <row r="236" spans="1:11" ht="11.25">
      <c r="A236" s="59" t="s">
        <v>243</v>
      </c>
      <c r="B236" s="49">
        <v>8.11</v>
      </c>
      <c r="C236" s="49">
        <v>11.73</v>
      </c>
      <c r="D236" s="49">
        <v>16.95</v>
      </c>
      <c r="E236" s="52">
        <v>300.46</v>
      </c>
      <c r="F236" s="49">
        <v>6.1</v>
      </c>
      <c r="G236" s="49">
        <v>22</v>
      </c>
      <c r="H236" s="46">
        <v>0.0017560185185185172</v>
      </c>
      <c r="I236" s="67">
        <v>0.0024005555555555573</v>
      </c>
      <c r="J236" s="49">
        <v>37.654400000000024</v>
      </c>
      <c r="K236" s="70">
        <v>0.0008322916666666668</v>
      </c>
    </row>
    <row r="237" spans="1:11" ht="11.25">
      <c r="A237" s="59" t="s">
        <v>244</v>
      </c>
      <c r="B237" s="49">
        <v>8.13</v>
      </c>
      <c r="C237" s="49">
        <v>11.76</v>
      </c>
      <c r="D237" s="49">
        <v>16.98</v>
      </c>
      <c r="E237" s="52">
        <v>298.74</v>
      </c>
      <c r="F237" s="49">
        <v>6.06</v>
      </c>
      <c r="G237" s="49">
        <v>21.75</v>
      </c>
      <c r="H237" s="46">
        <v>0.0017598379629629617</v>
      </c>
      <c r="I237" s="67">
        <v>0.0024059027777777794</v>
      </c>
      <c r="J237" s="49">
        <v>37.71600000000002</v>
      </c>
      <c r="K237" s="70">
        <v>0.000833564814814815</v>
      </c>
    </row>
    <row r="238" spans="1:11" ht="11.25">
      <c r="A238" s="59" t="s">
        <v>245</v>
      </c>
      <c r="B238" s="49">
        <v>8.14</v>
      </c>
      <c r="C238" s="49">
        <v>11.78</v>
      </c>
      <c r="D238" s="49">
        <v>17.01</v>
      </c>
      <c r="E238" s="52">
        <v>297.02</v>
      </c>
      <c r="F238" s="49">
        <v>6.02</v>
      </c>
      <c r="G238" s="49">
        <v>21.49</v>
      </c>
      <c r="H238" s="46">
        <v>0.0017636574074074063</v>
      </c>
      <c r="I238" s="67">
        <v>0.0024112500000000015</v>
      </c>
      <c r="J238" s="49">
        <v>37.77760000000002</v>
      </c>
      <c r="K238" s="70">
        <v>0.0008348379629629631</v>
      </c>
    </row>
    <row r="239" spans="1:11" ht="11.25">
      <c r="A239" s="59" t="s">
        <v>246</v>
      </c>
      <c r="B239" s="49">
        <v>8.16</v>
      </c>
      <c r="C239" s="49">
        <v>11.81</v>
      </c>
      <c r="D239" s="49">
        <v>17.04</v>
      </c>
      <c r="E239" s="52">
        <v>295.31</v>
      </c>
      <c r="F239" s="49">
        <v>5.97</v>
      </c>
      <c r="G239" s="49">
        <v>21.24</v>
      </c>
      <c r="H239" s="46">
        <v>0.0017674768518518508</v>
      </c>
      <c r="I239" s="67">
        <v>0.0024165972222222236</v>
      </c>
      <c r="J239" s="49">
        <v>37.83920000000002</v>
      </c>
      <c r="K239" s="70">
        <v>0.0008361111111111113</v>
      </c>
    </row>
    <row r="240" spans="1:11" ht="11.25">
      <c r="A240" s="59" t="s">
        <v>247</v>
      </c>
      <c r="B240" s="49">
        <v>8.18</v>
      </c>
      <c r="C240" s="49">
        <v>11.83</v>
      </c>
      <c r="D240" s="49">
        <v>17.07</v>
      </c>
      <c r="E240" s="52">
        <v>293.59</v>
      </c>
      <c r="F240" s="49">
        <v>5.93</v>
      </c>
      <c r="G240" s="49">
        <v>20.98</v>
      </c>
      <c r="H240" s="46">
        <v>0.0017712962962962953</v>
      </c>
      <c r="I240" s="67">
        <v>0.0024219444444444457</v>
      </c>
      <c r="J240" s="49">
        <v>37.90080000000002</v>
      </c>
      <c r="K240" s="70">
        <v>0.0008373842592592594</v>
      </c>
    </row>
    <row r="241" spans="1:11" ht="11.25">
      <c r="A241" s="59" t="s">
        <v>248</v>
      </c>
      <c r="B241" s="49">
        <v>8.19</v>
      </c>
      <c r="C241" s="49">
        <v>11.86</v>
      </c>
      <c r="D241" s="49">
        <v>17.1</v>
      </c>
      <c r="E241" s="52">
        <v>291.88</v>
      </c>
      <c r="F241" s="49">
        <v>5.88</v>
      </c>
      <c r="G241" s="49">
        <v>20.73</v>
      </c>
      <c r="H241" s="46">
        <v>0.0017751157407407399</v>
      </c>
      <c r="I241" s="67">
        <v>0.002427291666666668</v>
      </c>
      <c r="J241" s="49">
        <v>37.96240000000002</v>
      </c>
      <c r="K241" s="70">
        <v>0.0008386574074074075</v>
      </c>
    </row>
    <row r="242" spans="1:11" ht="11.25">
      <c r="A242" s="59" t="s">
        <v>249</v>
      </c>
      <c r="B242" s="49">
        <v>8.21</v>
      </c>
      <c r="C242" s="49">
        <v>11.88</v>
      </c>
      <c r="D242" s="49">
        <v>17.13</v>
      </c>
      <c r="E242" s="52">
        <v>290.16</v>
      </c>
      <c r="F242" s="49">
        <v>5.84</v>
      </c>
      <c r="G242" s="49">
        <v>20.47</v>
      </c>
      <c r="H242" s="46">
        <v>0.0017789351851851844</v>
      </c>
      <c r="I242" s="67">
        <v>0.00243263888888889</v>
      </c>
      <c r="J242" s="49">
        <v>38.024000000000015</v>
      </c>
      <c r="K242" s="70">
        <v>0.0008399305555555557</v>
      </c>
    </row>
    <row r="243" spans="1:11" ht="11.25">
      <c r="A243" s="59" t="s">
        <v>250</v>
      </c>
      <c r="B243" s="49">
        <v>8.22</v>
      </c>
      <c r="C243" s="49">
        <v>11.91</v>
      </c>
      <c r="D243" s="49">
        <v>17.16</v>
      </c>
      <c r="E243" s="52">
        <v>288.44</v>
      </c>
      <c r="F243" s="49">
        <v>5.8</v>
      </c>
      <c r="G243" s="49">
        <v>20.22</v>
      </c>
      <c r="H243" s="46">
        <v>0.001782754629629629</v>
      </c>
      <c r="I243" s="67">
        <v>0.002437986111111112</v>
      </c>
      <c r="J243" s="49">
        <v>38.085600000000014</v>
      </c>
      <c r="K243" s="70">
        <v>0.0008412037037037038</v>
      </c>
    </row>
    <row r="244" spans="1:11" ht="11.25">
      <c r="A244" s="59" t="s">
        <v>251</v>
      </c>
      <c r="B244" s="49">
        <v>8.24</v>
      </c>
      <c r="C244" s="49">
        <v>11.93</v>
      </c>
      <c r="D244" s="49">
        <v>17.19</v>
      </c>
      <c r="E244" s="52">
        <v>286.73</v>
      </c>
      <c r="F244" s="49">
        <v>5.75</v>
      </c>
      <c r="G244" s="49">
        <v>19.96</v>
      </c>
      <c r="H244" s="46">
        <v>0.0017865740740740735</v>
      </c>
      <c r="I244" s="67">
        <v>0.0024433333333333342</v>
      </c>
      <c r="J244" s="49">
        <v>38.14720000000001</v>
      </c>
      <c r="K244" s="70">
        <v>0.000842476851851852</v>
      </c>
    </row>
    <row r="245" spans="1:11" ht="11.25">
      <c r="A245" s="59" t="s">
        <v>252</v>
      </c>
      <c r="B245" s="49">
        <v>8.25</v>
      </c>
      <c r="C245" s="49">
        <v>11.96</v>
      </c>
      <c r="D245" s="49">
        <v>17.22</v>
      </c>
      <c r="E245" s="52">
        <v>285.01</v>
      </c>
      <c r="F245" s="49">
        <v>5.71</v>
      </c>
      <c r="G245" s="49">
        <v>19.71</v>
      </c>
      <c r="H245" s="46">
        <v>0.001790393518518518</v>
      </c>
      <c r="I245" s="67">
        <v>0.0024486805555555564</v>
      </c>
      <c r="J245" s="49">
        <v>38.20880000000001</v>
      </c>
      <c r="K245" s="67" t="s">
        <v>6</v>
      </c>
    </row>
    <row r="246" spans="1:11" ht="11.25">
      <c r="A246" s="59" t="s">
        <v>253</v>
      </c>
      <c r="B246" s="49">
        <v>8.27</v>
      </c>
      <c r="C246" s="49">
        <v>11.98</v>
      </c>
      <c r="D246" s="49">
        <v>17.24</v>
      </c>
      <c r="E246" s="52">
        <v>283.3</v>
      </c>
      <c r="F246" s="49">
        <v>5.66</v>
      </c>
      <c r="G246" s="49">
        <v>19.45</v>
      </c>
      <c r="H246" s="46">
        <v>0.0017942129629629625</v>
      </c>
      <c r="I246" s="67">
        <v>0.0024540277777777785</v>
      </c>
      <c r="J246" s="49">
        <v>38.27040000000001</v>
      </c>
      <c r="K246" s="70">
        <v>0.0008437500000000001</v>
      </c>
    </row>
    <row r="247" spans="1:11" ht="11.25">
      <c r="A247" s="59" t="s">
        <v>254</v>
      </c>
      <c r="B247" s="49">
        <v>8.28</v>
      </c>
      <c r="C247" s="49">
        <v>12.01</v>
      </c>
      <c r="D247" s="49">
        <v>17.27</v>
      </c>
      <c r="E247" s="52">
        <v>281.58</v>
      </c>
      <c r="F247" s="49">
        <v>5.62</v>
      </c>
      <c r="G247" s="49">
        <v>19.2</v>
      </c>
      <c r="H247" s="46">
        <v>0.001798032407407407</v>
      </c>
      <c r="I247" s="67">
        <v>0.0024593750000000006</v>
      </c>
      <c r="J247" s="49">
        <v>38.33200000000001</v>
      </c>
      <c r="K247" s="70">
        <v>0.0008450231481481482</v>
      </c>
    </row>
    <row r="248" spans="1:11" ht="11.25">
      <c r="A248" s="59" t="s">
        <v>255</v>
      </c>
      <c r="B248" s="49">
        <v>8.3</v>
      </c>
      <c r="C248" s="49">
        <v>12.03</v>
      </c>
      <c r="D248" s="49">
        <v>17.3</v>
      </c>
      <c r="E248" s="52">
        <v>279.86</v>
      </c>
      <c r="F248" s="49">
        <v>5.58</v>
      </c>
      <c r="G248" s="49">
        <v>18.94</v>
      </c>
      <c r="H248" s="46">
        <v>0.0018018518518518516</v>
      </c>
      <c r="I248" s="67">
        <v>0.0024647222222222227</v>
      </c>
      <c r="J248" s="49">
        <v>38.393600000000006</v>
      </c>
      <c r="K248" s="70">
        <v>0.0008462962962962964</v>
      </c>
    </row>
    <row r="249" spans="1:11" ht="11.25">
      <c r="A249" s="59" t="s">
        <v>256</v>
      </c>
      <c r="B249" s="49">
        <v>8.31</v>
      </c>
      <c r="C249" s="49">
        <v>12.06</v>
      </c>
      <c r="D249" s="49">
        <v>17.33</v>
      </c>
      <c r="E249" s="52">
        <v>278.15</v>
      </c>
      <c r="F249" s="49">
        <v>5.53</v>
      </c>
      <c r="G249" s="49">
        <v>18.69</v>
      </c>
      <c r="H249" s="46">
        <v>0.001805671296296296</v>
      </c>
      <c r="I249" s="67">
        <v>0.002470069444444445</v>
      </c>
      <c r="J249" s="49">
        <v>38.455200000000005</v>
      </c>
      <c r="K249" s="70">
        <v>0.0008475694444444445</v>
      </c>
    </row>
    <row r="250" spans="1:11" ht="11.25">
      <c r="A250" s="59" t="s">
        <v>257</v>
      </c>
      <c r="B250" s="49">
        <v>8.33</v>
      </c>
      <c r="C250" s="49">
        <v>12.08</v>
      </c>
      <c r="D250" s="49">
        <v>17.36</v>
      </c>
      <c r="E250" s="52">
        <v>276.43</v>
      </c>
      <c r="F250" s="49">
        <v>5.49</v>
      </c>
      <c r="G250" s="49">
        <v>18.43</v>
      </c>
      <c r="H250" s="46">
        <v>0.0018094907407407406</v>
      </c>
      <c r="I250" s="67">
        <v>0.002475416666666667</v>
      </c>
      <c r="J250" s="49">
        <v>38.5168</v>
      </c>
      <c r="K250" s="70">
        <v>0.0008488425925925927</v>
      </c>
    </row>
    <row r="251" spans="1:11" ht="11.25">
      <c r="A251" s="59" t="s">
        <v>258</v>
      </c>
      <c r="B251" s="49">
        <v>8.34</v>
      </c>
      <c r="C251" s="49">
        <v>12.11</v>
      </c>
      <c r="D251" s="49">
        <v>17.39</v>
      </c>
      <c r="E251" s="52">
        <v>274.72</v>
      </c>
      <c r="F251" s="49">
        <v>5.44</v>
      </c>
      <c r="G251" s="49">
        <v>18.18</v>
      </c>
      <c r="H251" s="46">
        <v>0.0018133101851851852</v>
      </c>
      <c r="I251" s="67">
        <v>0.002480763888888889</v>
      </c>
      <c r="J251" s="49">
        <v>38.5784</v>
      </c>
      <c r="K251" s="70">
        <v>0.0008501157407407408</v>
      </c>
    </row>
    <row r="252" spans="1:11" ht="11.25">
      <c r="A252" s="59" t="s">
        <v>259</v>
      </c>
      <c r="B252" s="48">
        <v>8.36</v>
      </c>
      <c r="C252" s="48">
        <v>12.13</v>
      </c>
      <c r="D252" s="48">
        <v>17.42</v>
      </c>
      <c r="E252" s="51">
        <v>273</v>
      </c>
      <c r="F252" s="48">
        <v>5.4</v>
      </c>
      <c r="G252" s="48">
        <v>17.92</v>
      </c>
      <c r="H252" s="45">
        <v>0.0018171296296296297</v>
      </c>
      <c r="I252" s="67">
        <v>0.0024861111111111112</v>
      </c>
      <c r="J252" s="48">
        <v>38.64</v>
      </c>
      <c r="K252" s="70">
        <v>0.0008513888888888889</v>
      </c>
    </row>
    <row r="253" spans="1:11" ht="11.25">
      <c r="A253" s="59" t="s">
        <v>260</v>
      </c>
      <c r="B253" s="49">
        <v>8.38</v>
      </c>
      <c r="C253" s="49">
        <v>12.16</v>
      </c>
      <c r="D253" s="49">
        <v>17.45</v>
      </c>
      <c r="E253" s="52">
        <v>271.73</v>
      </c>
      <c r="F253" s="49">
        <v>5.35</v>
      </c>
      <c r="G253" s="49">
        <v>17.64</v>
      </c>
      <c r="H253" s="46">
        <v>0.0018212962962962974</v>
      </c>
      <c r="I253" s="67">
        <v>0.002491944444444442</v>
      </c>
      <c r="J253" s="49">
        <v>38.707200000000014</v>
      </c>
      <c r="K253" s="70">
        <v>0.0008526620370370371</v>
      </c>
    </row>
    <row r="254" spans="1:11" ht="11.25">
      <c r="A254" s="59" t="s">
        <v>261</v>
      </c>
      <c r="B254" s="49">
        <v>8.39</v>
      </c>
      <c r="C254" s="49">
        <v>12.18</v>
      </c>
      <c r="D254" s="49">
        <v>17.48</v>
      </c>
      <c r="E254" s="52">
        <v>269.86</v>
      </c>
      <c r="F254" s="49">
        <v>5.3</v>
      </c>
      <c r="G254" s="49">
        <v>17.36</v>
      </c>
      <c r="H254" s="46">
        <v>0.001825462962962964</v>
      </c>
      <c r="I254" s="67">
        <v>0.0024977777777777754</v>
      </c>
      <c r="J254" s="49">
        <v>38.774400000000014</v>
      </c>
      <c r="K254" s="70">
        <v>0.0008539351851851852</v>
      </c>
    </row>
    <row r="255" spans="1:11" ht="11.25">
      <c r="A255" s="59" t="s">
        <v>262</v>
      </c>
      <c r="B255" s="49">
        <v>8.41</v>
      </c>
      <c r="C255" s="49">
        <v>12.21</v>
      </c>
      <c r="D255" s="49">
        <v>17.51</v>
      </c>
      <c r="E255" s="52">
        <v>267.98</v>
      </c>
      <c r="F255" s="49">
        <v>5.26</v>
      </c>
      <c r="G255" s="49">
        <v>17.08</v>
      </c>
      <c r="H255" s="46">
        <v>0.0018296296296296307</v>
      </c>
      <c r="I255" s="67">
        <v>0.002503611111111109</v>
      </c>
      <c r="J255" s="49">
        <v>38.841600000000014</v>
      </c>
      <c r="K255" s="70">
        <v>0.0008552083333333334</v>
      </c>
    </row>
    <row r="256" spans="1:11" ht="11.25">
      <c r="A256" s="59" t="s">
        <v>263</v>
      </c>
      <c r="B256" s="49">
        <v>8.43</v>
      </c>
      <c r="C256" s="49">
        <v>12.24</v>
      </c>
      <c r="D256" s="49">
        <v>17.55</v>
      </c>
      <c r="E256" s="52">
        <v>266.11</v>
      </c>
      <c r="F256" s="49">
        <v>5.21</v>
      </c>
      <c r="G256" s="49">
        <v>16.81</v>
      </c>
      <c r="H256" s="46">
        <v>0.0018337962962962973</v>
      </c>
      <c r="I256" s="67">
        <v>0.002509444444444442</v>
      </c>
      <c r="J256" s="49">
        <v>38.908800000000014</v>
      </c>
      <c r="K256" s="69">
        <v>0.0008564814814814815</v>
      </c>
    </row>
    <row r="257" spans="1:11" ht="11.25">
      <c r="A257" s="59" t="s">
        <v>264</v>
      </c>
      <c r="B257" s="49">
        <v>8.44</v>
      </c>
      <c r="C257" s="49">
        <v>12.27</v>
      </c>
      <c r="D257" s="49">
        <v>17.58</v>
      </c>
      <c r="E257" s="52">
        <v>264.24</v>
      </c>
      <c r="F257" s="49">
        <v>5.16</v>
      </c>
      <c r="G257" s="49">
        <v>16.53</v>
      </c>
      <c r="H257" s="46">
        <v>0.001837962962962964</v>
      </c>
      <c r="I257" s="67">
        <v>0.0025152777777777756</v>
      </c>
      <c r="J257" s="49">
        <v>38.97600000000001</v>
      </c>
      <c r="K257" s="70">
        <v>0.0008578703703703707</v>
      </c>
    </row>
    <row r="258" spans="1:11" ht="11.25">
      <c r="A258" s="59" t="s">
        <v>265</v>
      </c>
      <c r="B258" s="49">
        <v>8.46</v>
      </c>
      <c r="C258" s="49">
        <v>12.29</v>
      </c>
      <c r="D258" s="49">
        <v>17.61</v>
      </c>
      <c r="E258" s="52">
        <v>262.37</v>
      </c>
      <c r="F258" s="49">
        <v>5.11</v>
      </c>
      <c r="G258" s="49">
        <v>16.25</v>
      </c>
      <c r="H258" s="46">
        <v>0.0018421296296296306</v>
      </c>
      <c r="I258" s="67">
        <v>0.002521111111111109</v>
      </c>
      <c r="J258" s="49">
        <v>39.04320000000001</v>
      </c>
      <c r="K258" s="70">
        <v>0.0008592592592592596</v>
      </c>
    </row>
    <row r="259" spans="1:11" ht="11.25">
      <c r="A259" s="59" t="s">
        <v>266</v>
      </c>
      <c r="B259" s="49">
        <v>8.48</v>
      </c>
      <c r="C259" s="49">
        <v>12.32</v>
      </c>
      <c r="D259" s="49">
        <v>17.64</v>
      </c>
      <c r="E259" s="52">
        <v>260.5</v>
      </c>
      <c r="F259" s="49">
        <v>5.06</v>
      </c>
      <c r="G259" s="49">
        <v>15.97</v>
      </c>
      <c r="H259" s="46">
        <v>0.0018462962962962973</v>
      </c>
      <c r="I259" s="67">
        <v>0.0025269444444444423</v>
      </c>
      <c r="J259" s="49">
        <v>39.11040000000001</v>
      </c>
      <c r="K259" s="70">
        <v>0.0008606481481481485</v>
      </c>
    </row>
    <row r="260" spans="1:11" ht="11.25">
      <c r="A260" s="59" t="s">
        <v>267</v>
      </c>
      <c r="B260" s="49">
        <v>8.49</v>
      </c>
      <c r="C260" s="49">
        <v>12.35</v>
      </c>
      <c r="D260" s="49">
        <v>17.67</v>
      </c>
      <c r="E260" s="52">
        <v>258.62</v>
      </c>
      <c r="F260" s="49">
        <v>5.02</v>
      </c>
      <c r="G260" s="49">
        <v>15.69</v>
      </c>
      <c r="H260" s="46">
        <v>0.001850462962962964</v>
      </c>
      <c r="I260" s="67">
        <v>0.0025327777777777757</v>
      </c>
      <c r="J260" s="49">
        <v>39.17760000000001</v>
      </c>
      <c r="K260" s="70">
        <v>0.0008620370370370374</v>
      </c>
    </row>
    <row r="261" spans="1:11" ht="11.25">
      <c r="A261" s="59" t="s">
        <v>268</v>
      </c>
      <c r="B261" s="49">
        <v>8.51</v>
      </c>
      <c r="C261" s="49">
        <v>12.38</v>
      </c>
      <c r="D261" s="49">
        <v>17.7</v>
      </c>
      <c r="E261" s="52">
        <v>256.75</v>
      </c>
      <c r="F261" s="49">
        <v>4.97</v>
      </c>
      <c r="G261" s="49">
        <v>15.41</v>
      </c>
      <c r="H261" s="46">
        <v>0.0018546296296296306</v>
      </c>
      <c r="I261" s="67">
        <v>0.002538611111111109</v>
      </c>
      <c r="J261" s="49">
        <v>39.24480000000001</v>
      </c>
      <c r="K261" s="70">
        <v>0.0008634259259259262</v>
      </c>
    </row>
    <row r="262" spans="1:11" ht="11.25">
      <c r="A262" s="59" t="s">
        <v>269</v>
      </c>
      <c r="B262" s="49">
        <v>8.53</v>
      </c>
      <c r="C262" s="49">
        <v>12.4</v>
      </c>
      <c r="D262" s="49">
        <v>17.74</v>
      </c>
      <c r="E262" s="52">
        <v>254.88</v>
      </c>
      <c r="F262" s="49">
        <v>4.92</v>
      </c>
      <c r="G262" s="49">
        <v>15.14</v>
      </c>
      <c r="H262" s="46">
        <v>0.0018587962962962972</v>
      </c>
      <c r="I262" s="67">
        <v>0.0025444444444444425</v>
      </c>
      <c r="J262" s="49">
        <v>39.31200000000001</v>
      </c>
      <c r="K262" s="70">
        <v>0.0008648148148148151</v>
      </c>
    </row>
    <row r="263" spans="1:11" ht="11.25">
      <c r="A263" s="59" t="s">
        <v>270</v>
      </c>
      <c r="B263" s="49">
        <v>8.54</v>
      </c>
      <c r="C263" s="49">
        <v>12.43</v>
      </c>
      <c r="D263" s="49">
        <v>17.77</v>
      </c>
      <c r="E263" s="52">
        <v>253.01</v>
      </c>
      <c r="F263" s="49">
        <v>4.87</v>
      </c>
      <c r="G263" s="49">
        <v>14.86</v>
      </c>
      <c r="H263" s="46">
        <v>0.0018629629629629638</v>
      </c>
      <c r="I263" s="67">
        <v>0.002550277777777776</v>
      </c>
      <c r="J263" s="49">
        <v>39.37920000000001</v>
      </c>
      <c r="K263" s="70">
        <v>0.000866203703703704</v>
      </c>
    </row>
    <row r="264" spans="1:11" ht="11.25">
      <c r="A264" s="59" t="s">
        <v>271</v>
      </c>
      <c r="B264" s="49">
        <v>8.56</v>
      </c>
      <c r="C264" s="49">
        <v>12.46</v>
      </c>
      <c r="D264" s="49">
        <v>17.8</v>
      </c>
      <c r="E264" s="52">
        <v>251.14</v>
      </c>
      <c r="F264" s="49">
        <v>4.82</v>
      </c>
      <c r="G264" s="49">
        <v>14.58</v>
      </c>
      <c r="H264" s="46">
        <v>0.0018671296296296305</v>
      </c>
      <c r="I264" s="67">
        <v>0.0025561111111111093</v>
      </c>
      <c r="J264" s="49">
        <v>39.44640000000001</v>
      </c>
      <c r="K264" s="70">
        <v>0.0008675925925925929</v>
      </c>
    </row>
    <row r="265" spans="1:11" ht="11.25">
      <c r="A265" s="59" t="s">
        <v>272</v>
      </c>
      <c r="B265" s="49">
        <v>8.58</v>
      </c>
      <c r="C265" s="49">
        <v>12.49</v>
      </c>
      <c r="D265" s="49">
        <v>17.83</v>
      </c>
      <c r="E265" s="52">
        <v>249.26</v>
      </c>
      <c r="F265" s="49">
        <v>4.78</v>
      </c>
      <c r="G265" s="49">
        <v>14.3</v>
      </c>
      <c r="H265" s="46">
        <v>0.0018712962962962971</v>
      </c>
      <c r="I265" s="67">
        <v>0.0025619444444444426</v>
      </c>
      <c r="J265" s="49">
        <v>39.51360000000001</v>
      </c>
      <c r="K265" s="70">
        <v>0.0008689814814814818</v>
      </c>
    </row>
    <row r="266" spans="1:11" ht="11.25">
      <c r="A266" s="59" t="s">
        <v>273</v>
      </c>
      <c r="B266" s="49">
        <v>8.6</v>
      </c>
      <c r="C266" s="49">
        <v>12.51</v>
      </c>
      <c r="D266" s="49">
        <v>17.86</v>
      </c>
      <c r="E266" s="52">
        <v>247.39</v>
      </c>
      <c r="F266" s="49">
        <v>4.73</v>
      </c>
      <c r="G266" s="49">
        <v>14.02</v>
      </c>
      <c r="H266" s="46">
        <v>0.0018754629629629638</v>
      </c>
      <c r="I266" s="67">
        <v>0.002567777777777776</v>
      </c>
      <c r="J266" s="49">
        <v>39.58080000000001</v>
      </c>
      <c r="K266" s="70">
        <v>0.0008703703703703706</v>
      </c>
    </row>
    <row r="267" spans="1:11" ht="11.25">
      <c r="A267" s="59" t="s">
        <v>274</v>
      </c>
      <c r="B267" s="49">
        <v>8.61</v>
      </c>
      <c r="C267" s="49">
        <v>12.54</v>
      </c>
      <c r="D267" s="49">
        <v>17.89</v>
      </c>
      <c r="E267" s="52">
        <v>245.52</v>
      </c>
      <c r="F267" s="49">
        <v>4.68</v>
      </c>
      <c r="G267" s="49">
        <v>13.74</v>
      </c>
      <c r="H267" s="46">
        <v>0.0018796296296296304</v>
      </c>
      <c r="I267" s="67">
        <v>0.0025736111111111094</v>
      </c>
      <c r="J267" s="49">
        <v>39.64800000000001</v>
      </c>
      <c r="K267" s="70">
        <v>0.0008717592592592595</v>
      </c>
    </row>
    <row r="268" spans="1:11" ht="11.25">
      <c r="A268" s="59" t="s">
        <v>275</v>
      </c>
      <c r="B268" s="49">
        <v>8.63</v>
      </c>
      <c r="C268" s="49">
        <v>12.57</v>
      </c>
      <c r="D268" s="49">
        <v>17.93</v>
      </c>
      <c r="E268" s="52">
        <v>243.65</v>
      </c>
      <c r="F268" s="49">
        <v>4.63</v>
      </c>
      <c r="G268" s="49">
        <v>13.47</v>
      </c>
      <c r="H268" s="46">
        <v>0.001883796296296297</v>
      </c>
      <c r="I268" s="67">
        <v>0.002579444444444443</v>
      </c>
      <c r="J268" s="49">
        <v>39.71520000000001</v>
      </c>
      <c r="K268" s="70">
        <v>0.0008731481481481484</v>
      </c>
    </row>
    <row r="269" spans="1:11" ht="11.25">
      <c r="A269" s="59" t="s">
        <v>276</v>
      </c>
      <c r="B269" s="49">
        <v>8.65</v>
      </c>
      <c r="C269" s="49">
        <v>12.6</v>
      </c>
      <c r="D269" s="49">
        <v>17.96</v>
      </c>
      <c r="E269" s="52">
        <v>241.78</v>
      </c>
      <c r="F269" s="49">
        <v>4.58</v>
      </c>
      <c r="G269" s="49">
        <v>13.19</v>
      </c>
      <c r="H269" s="46">
        <v>0.0018879629629629637</v>
      </c>
      <c r="I269" s="67">
        <v>0.002585277777777776</v>
      </c>
      <c r="J269" s="49">
        <v>39.78240000000001</v>
      </c>
      <c r="K269" s="70">
        <v>0.0008745370370370373</v>
      </c>
    </row>
    <row r="270" spans="1:11" ht="11.25">
      <c r="A270" s="59" t="s">
        <v>277</v>
      </c>
      <c r="B270" s="49">
        <v>8.66</v>
      </c>
      <c r="C270" s="49">
        <v>12.62</v>
      </c>
      <c r="D270" s="49">
        <v>17.99</v>
      </c>
      <c r="E270" s="52">
        <v>239.9</v>
      </c>
      <c r="F270" s="49">
        <v>4.54</v>
      </c>
      <c r="G270" s="49">
        <v>12.91</v>
      </c>
      <c r="H270" s="46">
        <v>0.0018921296296296303</v>
      </c>
      <c r="I270" s="67">
        <v>0.0025911111111111096</v>
      </c>
      <c r="J270" s="49">
        <v>39.84960000000001</v>
      </c>
      <c r="K270" s="70">
        <v>0.0008759259259259262</v>
      </c>
    </row>
    <row r="271" spans="1:11" ht="11.25">
      <c r="A271" s="59" t="s">
        <v>278</v>
      </c>
      <c r="B271" s="49">
        <v>8.68</v>
      </c>
      <c r="C271" s="49">
        <v>12.65</v>
      </c>
      <c r="D271" s="49">
        <v>18.02</v>
      </c>
      <c r="E271" s="52">
        <v>238.03</v>
      </c>
      <c r="F271" s="49">
        <v>4.49</v>
      </c>
      <c r="G271" s="49">
        <v>12.63</v>
      </c>
      <c r="H271" s="46">
        <v>0.001896296296296297</v>
      </c>
      <c r="I271" s="67">
        <v>0.002596944444444443</v>
      </c>
      <c r="J271" s="49">
        <v>39.91680000000001</v>
      </c>
      <c r="K271" s="70">
        <v>0.000877314814814815</v>
      </c>
    </row>
    <row r="272" spans="1:11" ht="11.25">
      <c r="A272" s="59" t="s">
        <v>279</v>
      </c>
      <c r="B272" s="49">
        <v>8.7</v>
      </c>
      <c r="C272" s="49">
        <v>12.68</v>
      </c>
      <c r="D272" s="49">
        <v>18.05</v>
      </c>
      <c r="E272" s="52">
        <v>236.16</v>
      </c>
      <c r="F272" s="49">
        <v>4.44</v>
      </c>
      <c r="G272" s="49">
        <v>12.35</v>
      </c>
      <c r="H272" s="46">
        <v>0.0019004629629629636</v>
      </c>
      <c r="I272" s="67">
        <v>0.0026027777777777763</v>
      </c>
      <c r="J272" s="49">
        <v>39.98400000000001</v>
      </c>
      <c r="K272" s="70">
        <v>0.0008787037037037039</v>
      </c>
    </row>
    <row r="273" spans="1:11" ht="11.25">
      <c r="A273" s="59" t="s">
        <v>280</v>
      </c>
      <c r="B273" s="49">
        <v>8.71</v>
      </c>
      <c r="C273" s="49">
        <v>12.71</v>
      </c>
      <c r="D273" s="49">
        <v>18.08</v>
      </c>
      <c r="E273" s="52">
        <v>234.29</v>
      </c>
      <c r="F273" s="49">
        <v>4.39</v>
      </c>
      <c r="G273" s="49">
        <v>12.07</v>
      </c>
      <c r="H273" s="46">
        <v>0.0019046296296296302</v>
      </c>
      <c r="I273" s="67">
        <v>0.0026086111111111097</v>
      </c>
      <c r="J273" s="49">
        <v>40.05120000000001</v>
      </c>
      <c r="K273" s="70">
        <v>0.0008800925925925928</v>
      </c>
    </row>
    <row r="274" spans="1:11" ht="11.25">
      <c r="A274" s="59" t="s">
        <v>281</v>
      </c>
      <c r="B274" s="49">
        <v>8.73</v>
      </c>
      <c r="C274" s="49">
        <v>12.73</v>
      </c>
      <c r="D274" s="49">
        <v>18.12</v>
      </c>
      <c r="E274" s="52">
        <v>232.42</v>
      </c>
      <c r="F274" s="49">
        <v>4.34</v>
      </c>
      <c r="G274" s="49">
        <v>11.8</v>
      </c>
      <c r="H274" s="46">
        <v>0.0019087962962962969</v>
      </c>
      <c r="I274" s="67">
        <v>0.002614444444444443</v>
      </c>
      <c r="J274" s="49">
        <v>40.11840000000001</v>
      </c>
      <c r="K274" s="70">
        <v>0.0008814814814814817</v>
      </c>
    </row>
    <row r="275" spans="1:18" ht="11.25">
      <c r="A275" s="59" t="s">
        <v>282</v>
      </c>
      <c r="B275" s="49">
        <v>8.75</v>
      </c>
      <c r="C275" s="49">
        <v>12.76</v>
      </c>
      <c r="D275" s="49">
        <v>18.15</v>
      </c>
      <c r="E275" s="52">
        <v>230.54</v>
      </c>
      <c r="F275" s="49">
        <v>4.3</v>
      </c>
      <c r="G275" s="49">
        <v>11.52</v>
      </c>
      <c r="H275" s="46">
        <v>0.0019129629629629635</v>
      </c>
      <c r="I275" s="67">
        <v>0.0026202777777777765</v>
      </c>
      <c r="J275" s="49">
        <v>40.18560000000001</v>
      </c>
      <c r="K275" s="70">
        <v>0.0008828703703703706</v>
      </c>
      <c r="P275" s="49">
        <v>3</v>
      </c>
      <c r="R275" s="49">
        <v>4</v>
      </c>
    </row>
    <row r="276" spans="1:18" ht="11.25">
      <c r="A276" s="59" t="s">
        <v>283</v>
      </c>
      <c r="B276" s="49">
        <v>8.76</v>
      </c>
      <c r="C276" s="49">
        <v>12.79</v>
      </c>
      <c r="D276" s="49">
        <v>18.18</v>
      </c>
      <c r="E276" s="52">
        <v>228.67</v>
      </c>
      <c r="F276" s="49">
        <v>4.25</v>
      </c>
      <c r="G276" s="49">
        <v>11.24</v>
      </c>
      <c r="H276" s="46">
        <v>0.0019171296296296302</v>
      </c>
      <c r="I276" s="67">
        <v>0.00262611111111111</v>
      </c>
      <c r="J276" s="49">
        <v>40.25280000000001</v>
      </c>
      <c r="K276" s="70">
        <v>0.0008842592592592594</v>
      </c>
      <c r="P276" s="49">
        <v>3.05</v>
      </c>
      <c r="R276" s="49">
        <v>4.28</v>
      </c>
    </row>
    <row r="277" spans="1:18" ht="11.25">
      <c r="A277" s="59" t="s">
        <v>284</v>
      </c>
      <c r="B277" s="49">
        <v>8.78</v>
      </c>
      <c r="C277" s="49">
        <v>12.82</v>
      </c>
      <c r="D277" s="49">
        <v>18.21</v>
      </c>
      <c r="E277" s="52">
        <v>226.8</v>
      </c>
      <c r="F277" s="49">
        <v>4.2</v>
      </c>
      <c r="G277" s="49">
        <v>10.96</v>
      </c>
      <c r="H277" s="46">
        <v>0.0019212962962962968</v>
      </c>
      <c r="I277" s="67">
        <v>0.0026319444444444433</v>
      </c>
      <c r="J277" s="49">
        <v>40.32</v>
      </c>
      <c r="K277" s="70">
        <v>0.0008856481481481483</v>
      </c>
      <c r="P277" s="49">
        <v>3.1</v>
      </c>
      <c r="R277" s="49">
        <v>4.56</v>
      </c>
    </row>
    <row r="278" spans="1:18" ht="11.25">
      <c r="A278" s="59" t="s">
        <v>285</v>
      </c>
      <c r="B278" s="49">
        <v>8.8</v>
      </c>
      <c r="C278" s="49">
        <v>12.84</v>
      </c>
      <c r="D278" s="49">
        <v>18.24</v>
      </c>
      <c r="E278" s="52">
        <v>224.93</v>
      </c>
      <c r="F278" s="49">
        <v>4.15</v>
      </c>
      <c r="G278" s="49">
        <v>10.68</v>
      </c>
      <c r="H278" s="46">
        <v>0.0019254629629629635</v>
      </c>
      <c r="I278" s="67">
        <v>0.0026377777777777766</v>
      </c>
      <c r="J278" s="49">
        <v>40.38720000000001</v>
      </c>
      <c r="K278" s="70">
        <v>0.0008870370370370372</v>
      </c>
      <c r="P278" s="49">
        <v>3.14</v>
      </c>
      <c r="R278" s="49">
        <v>4.84</v>
      </c>
    </row>
    <row r="279" spans="1:18" ht="11.25">
      <c r="A279" s="59" t="s">
        <v>286</v>
      </c>
      <c r="B279" s="49">
        <v>8.81</v>
      </c>
      <c r="C279" s="49">
        <v>12.87</v>
      </c>
      <c r="D279" s="49">
        <v>18.27</v>
      </c>
      <c r="E279" s="52">
        <v>223.06</v>
      </c>
      <c r="F279" s="49">
        <v>4.1</v>
      </c>
      <c r="G279" s="49">
        <v>10.4</v>
      </c>
      <c r="H279" s="46">
        <v>0.00192962962962963</v>
      </c>
      <c r="I279" s="67">
        <v>0.00264361111111111</v>
      </c>
      <c r="J279" s="49">
        <v>40.45440000000001</v>
      </c>
      <c r="K279" s="70">
        <v>0.0008884259259259261</v>
      </c>
      <c r="P279" s="49">
        <v>3.19</v>
      </c>
      <c r="R279" s="49">
        <v>5.11</v>
      </c>
    </row>
    <row r="280" spans="1:18" ht="11.25">
      <c r="A280" s="59" t="s">
        <v>287</v>
      </c>
      <c r="B280" s="49">
        <v>8.83</v>
      </c>
      <c r="C280" s="49">
        <v>12.9</v>
      </c>
      <c r="D280" s="49">
        <v>18.3</v>
      </c>
      <c r="E280" s="52">
        <v>221.18</v>
      </c>
      <c r="F280" s="49">
        <v>4.06</v>
      </c>
      <c r="G280" s="49">
        <v>10.12</v>
      </c>
      <c r="H280" s="46">
        <v>0.0019337962962962967</v>
      </c>
      <c r="I280" s="67">
        <v>0.0026494444444444434</v>
      </c>
      <c r="J280" s="49">
        <v>40.52160000000001</v>
      </c>
      <c r="K280" s="70">
        <v>0.000889814814814815</v>
      </c>
      <c r="P280" s="49">
        <v>3.24</v>
      </c>
      <c r="R280" s="49">
        <v>5.39</v>
      </c>
    </row>
    <row r="281" spans="1:18" ht="11.25">
      <c r="A281" s="59" t="s">
        <v>288</v>
      </c>
      <c r="B281" s="49">
        <v>8.85</v>
      </c>
      <c r="C281" s="49">
        <v>12.92</v>
      </c>
      <c r="D281" s="49">
        <v>18.34</v>
      </c>
      <c r="E281" s="52">
        <v>219.31</v>
      </c>
      <c r="F281" s="49">
        <v>4.01</v>
      </c>
      <c r="G281" s="49">
        <v>9.85</v>
      </c>
      <c r="H281" s="46">
        <v>0.0019379629629629634</v>
      </c>
      <c r="I281" s="67">
        <v>0.002655277777777777</v>
      </c>
      <c r="J281" s="49">
        <v>40.588800000000006</v>
      </c>
      <c r="K281" s="70">
        <v>0.0008912037037037038</v>
      </c>
      <c r="P281" s="49">
        <v>3.29</v>
      </c>
      <c r="R281" s="49">
        <v>5.67</v>
      </c>
    </row>
    <row r="282" spans="1:18" ht="11.25">
      <c r="A282" s="59" t="s">
        <v>289</v>
      </c>
      <c r="B282" s="49">
        <v>8.86</v>
      </c>
      <c r="C282" s="49">
        <v>12.95</v>
      </c>
      <c r="D282" s="49">
        <v>18.37</v>
      </c>
      <c r="E282" s="52">
        <v>217.44</v>
      </c>
      <c r="F282" s="49">
        <v>3.96</v>
      </c>
      <c r="G282" s="49">
        <v>9.57</v>
      </c>
      <c r="H282" s="46">
        <v>0.00194212962962963</v>
      </c>
      <c r="I282" s="67">
        <v>0.00266111111111111</v>
      </c>
      <c r="J282" s="49">
        <v>40.656000000000006</v>
      </c>
      <c r="K282" s="70">
        <v>0.0008925925925925927</v>
      </c>
      <c r="P282" s="49">
        <v>3.34</v>
      </c>
      <c r="R282" s="49">
        <v>5.95</v>
      </c>
    </row>
    <row r="283" spans="1:18" ht="11.25">
      <c r="A283" s="59" t="s">
        <v>290</v>
      </c>
      <c r="B283" s="49">
        <v>8.88</v>
      </c>
      <c r="C283" s="49">
        <v>12.98</v>
      </c>
      <c r="D283" s="49">
        <v>18.4</v>
      </c>
      <c r="E283" s="52">
        <v>215.57</v>
      </c>
      <c r="F283" s="49">
        <v>3.91</v>
      </c>
      <c r="G283" s="49">
        <v>9.29</v>
      </c>
      <c r="H283" s="46">
        <v>0.0019462962962962967</v>
      </c>
      <c r="I283" s="67">
        <v>0.0026669444444444436</v>
      </c>
      <c r="J283" s="49">
        <v>40.723200000000006</v>
      </c>
      <c r="K283" s="70">
        <v>0.0008939814814814816</v>
      </c>
      <c r="P283" s="49">
        <v>3.38</v>
      </c>
      <c r="R283" s="49">
        <v>6.23</v>
      </c>
    </row>
    <row r="284" spans="1:18" ht="11.25">
      <c r="A284" s="59" t="s">
        <v>291</v>
      </c>
      <c r="B284" s="49">
        <v>8.9</v>
      </c>
      <c r="C284" s="49">
        <v>13.01</v>
      </c>
      <c r="D284" s="49">
        <v>18.43</v>
      </c>
      <c r="E284" s="52">
        <v>213.7</v>
      </c>
      <c r="F284" s="49">
        <v>3.86</v>
      </c>
      <c r="G284" s="49">
        <v>9.01</v>
      </c>
      <c r="H284" s="46">
        <v>0.0019504629629629633</v>
      </c>
      <c r="I284" s="67">
        <v>0.002672777777777777</v>
      </c>
      <c r="J284" s="49">
        <v>40.790400000000005</v>
      </c>
      <c r="K284" s="70">
        <v>0.0008953703703703705</v>
      </c>
      <c r="P284" s="49">
        <v>3.43</v>
      </c>
      <c r="R284" s="49">
        <v>6.51</v>
      </c>
    </row>
    <row r="285" spans="1:18" ht="11.25">
      <c r="A285" s="59" t="s">
        <v>292</v>
      </c>
      <c r="B285" s="49">
        <v>8.91</v>
      </c>
      <c r="C285" s="49">
        <v>13.03</v>
      </c>
      <c r="D285" s="49">
        <v>18.46</v>
      </c>
      <c r="E285" s="52">
        <v>211.82</v>
      </c>
      <c r="F285" s="49">
        <v>3.82</v>
      </c>
      <c r="G285" s="49">
        <v>8.73</v>
      </c>
      <c r="H285" s="46">
        <v>0.00195462962962963</v>
      </c>
      <c r="I285" s="67">
        <v>0.0026786111111111103</v>
      </c>
      <c r="J285" s="49">
        <v>40.857600000000005</v>
      </c>
      <c r="K285" s="70">
        <v>0.0008967592592592594</v>
      </c>
      <c r="P285" s="49">
        <v>3.48</v>
      </c>
      <c r="R285" s="49">
        <v>6.78</v>
      </c>
    </row>
    <row r="286" spans="1:18" ht="11.25">
      <c r="A286" s="59" t="s">
        <v>293</v>
      </c>
      <c r="B286" s="49">
        <v>8.93</v>
      </c>
      <c r="C286" s="49">
        <v>13.06</v>
      </c>
      <c r="D286" s="49">
        <v>18.49</v>
      </c>
      <c r="E286" s="52">
        <v>209.95</v>
      </c>
      <c r="F286" s="49">
        <v>3.77</v>
      </c>
      <c r="G286" s="49">
        <v>8.45</v>
      </c>
      <c r="H286" s="46">
        <v>0.0019587962962962966</v>
      </c>
      <c r="I286" s="67">
        <v>0.0026844444444444437</v>
      </c>
      <c r="J286" s="49">
        <v>40.924800000000005</v>
      </c>
      <c r="K286" s="70">
        <v>0.0008981481481481482</v>
      </c>
      <c r="P286" s="49">
        <v>3.53</v>
      </c>
      <c r="R286" s="49">
        <v>7.06</v>
      </c>
    </row>
    <row r="287" spans="1:18" ht="11.25">
      <c r="A287" s="59" t="s">
        <v>294</v>
      </c>
      <c r="B287" s="49">
        <v>8.95</v>
      </c>
      <c r="C287" s="49">
        <v>13.09</v>
      </c>
      <c r="D287" s="49">
        <v>18.53</v>
      </c>
      <c r="E287" s="52">
        <v>208.08</v>
      </c>
      <c r="F287" s="49">
        <v>3.72</v>
      </c>
      <c r="G287" s="49">
        <v>8.18</v>
      </c>
      <c r="H287" s="46">
        <v>0.0019629629629629632</v>
      </c>
      <c r="I287" s="67">
        <v>0.002690277777777777</v>
      </c>
      <c r="J287" s="49">
        <v>40.992000000000004</v>
      </c>
      <c r="K287" s="70">
        <v>0.0008995370370370371</v>
      </c>
      <c r="P287" s="49">
        <v>3.58</v>
      </c>
      <c r="R287" s="49">
        <v>7.34</v>
      </c>
    </row>
    <row r="288" spans="1:18" ht="11.25">
      <c r="A288" s="59" t="s">
        <v>295</v>
      </c>
      <c r="B288" s="49">
        <v>8.96</v>
      </c>
      <c r="C288" s="49">
        <v>13.12</v>
      </c>
      <c r="D288" s="49">
        <v>18.56</v>
      </c>
      <c r="E288" s="52">
        <v>206.21</v>
      </c>
      <c r="F288" s="49">
        <v>3.67</v>
      </c>
      <c r="G288" s="49">
        <v>7.9</v>
      </c>
      <c r="H288" s="46">
        <v>0.00196712962962963</v>
      </c>
      <c r="I288" s="67">
        <v>0.0026961111111111105</v>
      </c>
      <c r="J288" s="49">
        <v>41.059200000000004</v>
      </c>
      <c r="K288" s="70">
        <v>0.000900925925925926</v>
      </c>
      <c r="P288" s="49">
        <v>3.62</v>
      </c>
      <c r="R288" s="49">
        <v>7.62</v>
      </c>
    </row>
    <row r="289" spans="1:18" ht="11.25">
      <c r="A289" s="59" t="s">
        <v>296</v>
      </c>
      <c r="B289" s="49">
        <v>8.98</v>
      </c>
      <c r="C289" s="49">
        <v>13.14</v>
      </c>
      <c r="D289" s="49">
        <v>18.59</v>
      </c>
      <c r="E289" s="52">
        <v>204.34</v>
      </c>
      <c r="F289" s="49">
        <v>3.62</v>
      </c>
      <c r="G289" s="49">
        <v>7.62</v>
      </c>
      <c r="H289" s="46">
        <v>0.0019712962962962965</v>
      </c>
      <c r="I289" s="67">
        <v>0.002701944444444444</v>
      </c>
      <c r="J289" s="49">
        <v>41.126400000000004</v>
      </c>
      <c r="K289" s="70">
        <v>0.0009023148148148149</v>
      </c>
      <c r="P289" s="49">
        <v>3.67</v>
      </c>
      <c r="R289" s="49">
        <v>7.9</v>
      </c>
    </row>
    <row r="290" spans="1:18" ht="11.25">
      <c r="A290" s="59" t="s">
        <v>297</v>
      </c>
      <c r="B290" s="49">
        <v>9</v>
      </c>
      <c r="C290" s="49">
        <v>13.17</v>
      </c>
      <c r="D290" s="49">
        <v>18.62</v>
      </c>
      <c r="E290" s="52">
        <v>202.46</v>
      </c>
      <c r="F290" s="49">
        <v>3.58</v>
      </c>
      <c r="G290" s="49">
        <v>7.34</v>
      </c>
      <c r="H290" s="46">
        <v>0.001975462962962963</v>
      </c>
      <c r="I290" s="67">
        <v>0.0027077777777777773</v>
      </c>
      <c r="J290" s="49">
        <v>41.1936</v>
      </c>
      <c r="K290" s="70">
        <v>0.0009037037037037038</v>
      </c>
      <c r="P290" s="49">
        <v>3.72</v>
      </c>
      <c r="R290" s="49">
        <v>8.18</v>
      </c>
    </row>
    <row r="291" spans="1:18" ht="11.25">
      <c r="A291" s="59" t="s">
        <v>298</v>
      </c>
      <c r="B291" s="49">
        <v>9.02</v>
      </c>
      <c r="C291" s="49">
        <v>13.2</v>
      </c>
      <c r="D291" s="49">
        <v>18.65</v>
      </c>
      <c r="E291" s="52">
        <v>200.59</v>
      </c>
      <c r="F291" s="49">
        <v>3.53</v>
      </c>
      <c r="G291" s="49">
        <v>7.06</v>
      </c>
      <c r="H291" s="46">
        <v>0.00197962962962963</v>
      </c>
      <c r="I291" s="67">
        <v>0.0027136111111111107</v>
      </c>
      <c r="J291" s="49">
        <v>41.2608</v>
      </c>
      <c r="K291" s="70">
        <v>0.0009050925925925926</v>
      </c>
      <c r="P291" s="49">
        <v>3.77</v>
      </c>
      <c r="R291" s="49">
        <v>8.45</v>
      </c>
    </row>
    <row r="292" spans="1:18" ht="11.25">
      <c r="A292" s="59" t="s">
        <v>299</v>
      </c>
      <c r="B292" s="49">
        <v>9.03</v>
      </c>
      <c r="C292" s="49">
        <v>13.23</v>
      </c>
      <c r="D292" s="49">
        <v>18.68</v>
      </c>
      <c r="E292" s="52">
        <v>198.72</v>
      </c>
      <c r="F292" s="49">
        <v>3.48</v>
      </c>
      <c r="G292" s="49">
        <v>6.78</v>
      </c>
      <c r="H292" s="46">
        <v>0.0019837962962962964</v>
      </c>
      <c r="I292" s="67">
        <v>0.002719444444444444</v>
      </c>
      <c r="J292" s="49">
        <v>41.328</v>
      </c>
      <c r="K292" s="70">
        <v>0.0009064814814814815</v>
      </c>
      <c r="P292" s="49">
        <v>3.82</v>
      </c>
      <c r="R292" s="49">
        <v>8.73</v>
      </c>
    </row>
    <row r="293" spans="1:18" ht="11.25">
      <c r="A293" s="59" t="s">
        <v>300</v>
      </c>
      <c r="B293" s="49">
        <v>9.05</v>
      </c>
      <c r="C293" s="49">
        <v>13.25</v>
      </c>
      <c r="D293" s="49">
        <v>18.72</v>
      </c>
      <c r="E293" s="52">
        <v>196.85</v>
      </c>
      <c r="F293" s="49">
        <v>3.43</v>
      </c>
      <c r="G293" s="49">
        <v>6.51</v>
      </c>
      <c r="H293" s="46">
        <v>0.001987962962962963</v>
      </c>
      <c r="I293" s="67">
        <v>0.0027252777777777774</v>
      </c>
      <c r="J293" s="49">
        <v>41.3952</v>
      </c>
      <c r="K293" s="70">
        <v>0.0009078703703703704</v>
      </c>
      <c r="P293" s="49">
        <v>3.86</v>
      </c>
      <c r="R293" s="49">
        <v>9.01</v>
      </c>
    </row>
    <row r="294" spans="1:18" ht="11.25">
      <c r="A294" s="59" t="s">
        <v>301</v>
      </c>
      <c r="B294" s="49">
        <v>9.07</v>
      </c>
      <c r="C294" s="49">
        <v>13.28</v>
      </c>
      <c r="D294" s="49">
        <v>18.75</v>
      </c>
      <c r="E294" s="52">
        <v>194.98</v>
      </c>
      <c r="F294" s="49">
        <v>3.38</v>
      </c>
      <c r="G294" s="49">
        <v>6.23</v>
      </c>
      <c r="H294" s="46">
        <v>0.0019921296296296297</v>
      </c>
      <c r="I294" s="67">
        <v>0.002731111111111111</v>
      </c>
      <c r="J294" s="49">
        <v>41.4624</v>
      </c>
      <c r="K294" s="70">
        <v>0.0009092592592592593</v>
      </c>
      <c r="P294" s="49">
        <v>3.91</v>
      </c>
      <c r="R294" s="49">
        <v>9.29</v>
      </c>
    </row>
    <row r="295" spans="1:18" ht="11.25">
      <c r="A295" s="59" t="s">
        <v>302</v>
      </c>
      <c r="B295" s="49">
        <v>9.08</v>
      </c>
      <c r="C295" s="49">
        <v>13.31</v>
      </c>
      <c r="D295" s="49">
        <v>18.78</v>
      </c>
      <c r="E295" s="52">
        <v>193.1</v>
      </c>
      <c r="F295" s="49">
        <v>3.34</v>
      </c>
      <c r="G295" s="49">
        <v>5.95</v>
      </c>
      <c r="H295" s="46">
        <v>0.0019962962962962964</v>
      </c>
      <c r="I295" s="67">
        <v>0.002736944444444444</v>
      </c>
      <c r="J295" s="49">
        <v>41.5296</v>
      </c>
      <c r="K295" s="70">
        <v>0.0009106481481481482</v>
      </c>
      <c r="P295" s="49">
        <v>3.96</v>
      </c>
      <c r="R295" s="49">
        <v>9.57</v>
      </c>
    </row>
    <row r="296" spans="1:18" ht="11.25">
      <c r="A296" s="59" t="s">
        <v>303</v>
      </c>
      <c r="B296" s="49">
        <v>9.1</v>
      </c>
      <c r="C296" s="49">
        <v>13.34</v>
      </c>
      <c r="D296" s="49">
        <v>18.81</v>
      </c>
      <c r="E296" s="52">
        <v>191.23</v>
      </c>
      <c r="F296" s="49">
        <v>3.29</v>
      </c>
      <c r="G296" s="49">
        <v>5.67</v>
      </c>
      <c r="H296" s="46">
        <v>0.002000462962962963</v>
      </c>
      <c r="I296" s="67">
        <v>0.0027427777777777776</v>
      </c>
      <c r="J296" s="49">
        <v>41.5968</v>
      </c>
      <c r="K296" s="70">
        <v>0.000912037037037037</v>
      </c>
      <c r="P296" s="49">
        <v>4.01</v>
      </c>
      <c r="R296" s="49">
        <v>9.85</v>
      </c>
    </row>
    <row r="297" spans="1:18" ht="11.25">
      <c r="A297" s="59" t="s">
        <v>304</v>
      </c>
      <c r="B297" s="49">
        <v>9.12</v>
      </c>
      <c r="C297" s="49">
        <v>13.36</v>
      </c>
      <c r="D297" s="49">
        <v>18.84</v>
      </c>
      <c r="E297" s="52">
        <v>189.36</v>
      </c>
      <c r="F297" s="49">
        <v>3.24</v>
      </c>
      <c r="G297" s="49">
        <v>5.39</v>
      </c>
      <c r="H297" s="46">
        <v>0.0020046296296296296</v>
      </c>
      <c r="I297" s="67">
        <v>0.002748611111111111</v>
      </c>
      <c r="J297" s="49">
        <v>41.664</v>
      </c>
      <c r="K297" s="70">
        <v>0.0009134259259259259</v>
      </c>
      <c r="P297" s="49">
        <v>4.06</v>
      </c>
      <c r="R297" s="49">
        <v>10.12</v>
      </c>
    </row>
    <row r="298" spans="1:18" ht="11.25">
      <c r="A298" s="59" t="s">
        <v>305</v>
      </c>
      <c r="B298" s="49">
        <v>9.13</v>
      </c>
      <c r="C298" s="49">
        <v>13.39</v>
      </c>
      <c r="D298" s="49">
        <v>18.87</v>
      </c>
      <c r="E298" s="52">
        <v>187.49</v>
      </c>
      <c r="F298" s="49">
        <v>3.19</v>
      </c>
      <c r="G298" s="49">
        <v>5.11</v>
      </c>
      <c r="H298" s="46">
        <v>0.0020087962962962963</v>
      </c>
      <c r="I298" s="67">
        <v>0.0027544444444444443</v>
      </c>
      <c r="J298" s="49">
        <v>41.7312</v>
      </c>
      <c r="K298" s="70">
        <v>0.0009148148148148148</v>
      </c>
      <c r="P298" s="49">
        <v>4.1</v>
      </c>
      <c r="R298" s="49">
        <v>10.4</v>
      </c>
    </row>
    <row r="299" spans="1:18" ht="11.25">
      <c r="A299" s="59" t="s">
        <v>306</v>
      </c>
      <c r="B299" s="49">
        <v>9.15</v>
      </c>
      <c r="C299" s="49">
        <v>13.42</v>
      </c>
      <c r="D299" s="49">
        <v>18.91</v>
      </c>
      <c r="E299" s="52">
        <v>185.62</v>
      </c>
      <c r="F299" s="49">
        <v>3.14</v>
      </c>
      <c r="G299" s="49">
        <v>4.84</v>
      </c>
      <c r="H299" s="46">
        <v>0.002012962962962963</v>
      </c>
      <c r="I299" s="67">
        <v>0.0027602777777777777</v>
      </c>
      <c r="J299" s="49">
        <v>41.7984</v>
      </c>
      <c r="K299" s="70">
        <v>0.0009162037037037037</v>
      </c>
      <c r="P299" s="49">
        <v>4.15</v>
      </c>
      <c r="R299" s="49">
        <v>10.68</v>
      </c>
    </row>
    <row r="300" spans="1:18" ht="11.25">
      <c r="A300" s="59" t="s">
        <v>307</v>
      </c>
      <c r="B300" s="49">
        <v>9.17</v>
      </c>
      <c r="C300" s="49">
        <v>13.45</v>
      </c>
      <c r="D300" s="49">
        <v>18.94</v>
      </c>
      <c r="E300" s="52">
        <v>183.74</v>
      </c>
      <c r="F300" s="49">
        <v>3.1</v>
      </c>
      <c r="G300" s="49">
        <v>4.56</v>
      </c>
      <c r="H300" s="46">
        <v>0.0020171296296296296</v>
      </c>
      <c r="I300" s="67">
        <v>0.002766111111111111</v>
      </c>
      <c r="J300" s="49">
        <v>41.8656</v>
      </c>
      <c r="K300" s="70">
        <v>0.0009175925925925926</v>
      </c>
      <c r="P300" s="49">
        <v>4.2</v>
      </c>
      <c r="R300" s="49">
        <v>10.96</v>
      </c>
    </row>
    <row r="301" spans="1:18" ht="11.25">
      <c r="A301" s="59" t="s">
        <v>308</v>
      </c>
      <c r="B301" s="49">
        <v>9.18</v>
      </c>
      <c r="C301" s="49">
        <v>13.47</v>
      </c>
      <c r="D301" s="49">
        <v>18.97</v>
      </c>
      <c r="E301" s="52">
        <v>181.87</v>
      </c>
      <c r="F301" s="49">
        <v>3.05</v>
      </c>
      <c r="G301" s="49">
        <v>4.28</v>
      </c>
      <c r="H301" s="46">
        <v>0.002021296296296296</v>
      </c>
      <c r="I301" s="67">
        <v>0.0027719444444444445</v>
      </c>
      <c r="J301" s="49">
        <v>41.9328</v>
      </c>
      <c r="K301" s="70">
        <v>0.0009189814814814815</v>
      </c>
      <c r="P301" s="49">
        <v>4.25</v>
      </c>
      <c r="R301" s="49">
        <v>11.24</v>
      </c>
    </row>
    <row r="302" spans="1:18" ht="11.25">
      <c r="A302" s="59" t="s">
        <v>309</v>
      </c>
      <c r="B302" s="49">
        <v>9.2</v>
      </c>
      <c r="C302" s="49">
        <v>13.5</v>
      </c>
      <c r="D302" s="49">
        <v>19</v>
      </c>
      <c r="E302" s="52">
        <v>180</v>
      </c>
      <c r="F302" s="49">
        <v>3</v>
      </c>
      <c r="G302" s="49">
        <v>4</v>
      </c>
      <c r="H302" s="46">
        <v>0.002025462962962963</v>
      </c>
      <c r="I302" s="67">
        <v>0.002777777777777778</v>
      </c>
      <c r="J302" s="49">
        <v>42</v>
      </c>
      <c r="K302" s="70">
        <v>0.0009203703703703703</v>
      </c>
      <c r="P302" s="49">
        <v>4.3</v>
      </c>
      <c r="R302" s="49">
        <v>11.52</v>
      </c>
    </row>
    <row r="303" spans="11:18" ht="11.25">
      <c r="K303" s="70">
        <v>0.0009217592592592592</v>
      </c>
      <c r="P303" s="49">
        <v>4.34</v>
      </c>
      <c r="R303" s="49">
        <v>11.8</v>
      </c>
    </row>
    <row r="304" spans="11:18" ht="11.25">
      <c r="K304" s="70">
        <v>0.0009231481481481481</v>
      </c>
      <c r="P304" s="49">
        <v>4.39</v>
      </c>
      <c r="R304" s="49">
        <v>12.07</v>
      </c>
    </row>
    <row r="305" spans="11:18" ht="11.25">
      <c r="K305" s="70">
        <v>0.000924537037037037</v>
      </c>
      <c r="P305" s="49">
        <v>4.44</v>
      </c>
      <c r="R305" s="49">
        <v>12.35</v>
      </c>
    </row>
    <row r="306" ht="11.25">
      <c r="K306" s="70">
        <v>0.0009259259259259259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&amp;C&amp;"Arial CE,Félkövér"&amp;12TÖBBPRÓBA PONTÉRTÉK TÁBLÁZAT 
LEÁNYOK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zozo</dc:creator>
  <cp:keywords/>
  <dc:description/>
  <cp:lastModifiedBy>Notebook</cp:lastModifiedBy>
  <cp:lastPrinted>2011-05-04T15:53:49Z</cp:lastPrinted>
  <dcterms:created xsi:type="dcterms:W3CDTF">2002-09-12T20:28:54Z</dcterms:created>
  <dcterms:modified xsi:type="dcterms:W3CDTF">2016-04-26T16:57:45Z</dcterms:modified>
  <cp:category/>
  <cp:version/>
  <cp:contentType/>
  <cp:contentStatus/>
</cp:coreProperties>
</file>